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oux Falls\ENGINEER\NOM\Application Controls\Hawkeye 2\"/>
    </mc:Choice>
  </mc:AlternateContent>
  <xr:revisionPtr revIDLastSave="0" documentId="8_{6F1F3386-7422-4F5B-B696-EF8FF7B542C3}" xr6:coauthVersionLast="47" xr6:coauthVersionMax="47" xr10:uidLastSave="{00000000-0000-0000-0000-000000000000}"/>
  <workbookProtection workbookAlgorithmName="SHA-512" workbookHashValue="M3uBveBaAd8dto4+CaER6bdlMfOe9FO0rKNxiJGe1v7mxZI7zDPKMXU07nq8wah5GXRTfW+0k7Vx/xVyt99vqg==" workbookSaltValue="J9x/pcZOxDHfU9dnTwfbSg==" workbookSpinCount="100000" lockStructure="1"/>
  <bookViews>
    <workbookView xWindow="28630" yWindow="-21610" windowWidth="38620" windowHeight="21220" xr2:uid="{58491292-CADD-477F-A8C1-E5BED5555DD5}"/>
  </bookViews>
  <sheets>
    <sheet name="PWM Standard Mode" sheetId="9" r:id="rId1"/>
    <sheet name="NCV + AUX Tiered Nozzle Mode" sheetId="12" r:id="rId2"/>
    <sheet name="US Data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9" l="1"/>
  <c r="Q2" i="12"/>
  <c r="D10" i="12"/>
  <c r="AF10" i="12" s="1"/>
  <c r="E10" i="12"/>
  <c r="AP10" i="12" s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AH10" i="12" l="1"/>
  <c r="AL10" i="12"/>
  <c r="AN10" i="12"/>
  <c r="J10" i="12"/>
  <c r="AD10" i="12"/>
  <c r="N10" i="12"/>
  <c r="R10" i="12"/>
  <c r="V10" i="12"/>
  <c r="W10" i="12"/>
  <c r="Z10" i="12"/>
  <c r="AB10" i="12"/>
  <c r="G10" i="12"/>
  <c r="X10" i="12"/>
  <c r="AE10" i="12"/>
  <c r="AA10" i="12"/>
  <c r="K10" i="12"/>
  <c r="AJ10" i="12"/>
  <c r="T10" i="12"/>
  <c r="AI10" i="12"/>
  <c r="S10" i="12"/>
  <c r="H10" i="12"/>
  <c r="L10" i="12"/>
  <c r="O10" i="12"/>
  <c r="P10" i="12"/>
  <c r="AM10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E47" i="12"/>
  <c r="D47" i="12"/>
  <c r="E46" i="12"/>
  <c r="D46" i="12"/>
  <c r="E45" i="12"/>
  <c r="D45" i="12"/>
  <c r="E44" i="12"/>
  <c r="D44" i="12"/>
  <c r="E43" i="12"/>
  <c r="D43" i="12"/>
  <c r="E42" i="12"/>
  <c r="D42" i="12"/>
  <c r="E41" i="12"/>
  <c r="D41" i="12"/>
  <c r="E40" i="12"/>
  <c r="D40" i="12"/>
  <c r="E39" i="12"/>
  <c r="D39" i="12"/>
  <c r="E38" i="12"/>
  <c r="D38" i="12"/>
  <c r="E37" i="12"/>
  <c r="D37" i="12"/>
  <c r="E36" i="12"/>
  <c r="D36" i="12"/>
  <c r="E35" i="12"/>
  <c r="D35" i="12"/>
  <c r="E34" i="12"/>
  <c r="D34" i="12"/>
  <c r="E33" i="12"/>
  <c r="D33" i="12"/>
  <c r="E32" i="12"/>
  <c r="D32" i="12"/>
  <c r="E31" i="12"/>
  <c r="D31" i="12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9" i="12"/>
  <c r="D9" i="12"/>
  <c r="E8" i="12"/>
  <c r="D8" i="12"/>
  <c r="E7" i="12"/>
  <c r="D7" i="12"/>
  <c r="E6" i="12"/>
  <c r="D6" i="12"/>
  <c r="AL24" i="12" l="1"/>
  <c r="V24" i="12"/>
  <c r="AH24" i="12"/>
  <c r="AP24" i="12"/>
  <c r="N24" i="12"/>
  <c r="J24" i="12"/>
  <c r="AD24" i="12"/>
  <c r="Z24" i="12"/>
  <c r="R24" i="12"/>
  <c r="AF37" i="12"/>
  <c r="P37" i="12"/>
  <c r="AA37" i="12"/>
  <c r="K37" i="12"/>
  <c r="AN37" i="12"/>
  <c r="X37" i="12"/>
  <c r="H37" i="12"/>
  <c r="AI37" i="12"/>
  <c r="S37" i="12"/>
  <c r="AB37" i="12"/>
  <c r="O37" i="12"/>
  <c r="AJ37" i="12"/>
  <c r="AE37" i="12"/>
  <c r="T37" i="12"/>
  <c r="L37" i="12"/>
  <c r="G37" i="12"/>
  <c r="AM37" i="12"/>
  <c r="W37" i="12"/>
  <c r="AM7" i="12"/>
  <c r="W7" i="12"/>
  <c r="G7" i="12"/>
  <c r="AF7" i="12"/>
  <c r="P7" i="12"/>
  <c r="AE7" i="12"/>
  <c r="O7" i="12"/>
  <c r="AN7" i="12"/>
  <c r="S7" i="12"/>
  <c r="L7" i="12"/>
  <c r="H7" i="12"/>
  <c r="AJ7" i="12"/>
  <c r="AI7" i="12"/>
  <c r="K7" i="12"/>
  <c r="AB7" i="12"/>
  <c r="AA7" i="12"/>
  <c r="X7" i="12"/>
  <c r="T7" i="12"/>
  <c r="AB50" i="12"/>
  <c r="L50" i="12"/>
  <c r="AA50" i="12"/>
  <c r="K50" i="12"/>
  <c r="AN50" i="12"/>
  <c r="X50" i="12"/>
  <c r="H50" i="12"/>
  <c r="AM50" i="12"/>
  <c r="W50" i="12"/>
  <c r="G50" i="12"/>
  <c r="AJ50" i="12"/>
  <c r="T50" i="12"/>
  <c r="AI50" i="12"/>
  <c r="S50" i="12"/>
  <c r="AF50" i="12"/>
  <c r="P50" i="12"/>
  <c r="AE50" i="12"/>
  <c r="O50" i="12"/>
  <c r="AL32" i="12"/>
  <c r="V32" i="12"/>
  <c r="AD32" i="12"/>
  <c r="N32" i="12"/>
  <c r="AH32" i="12"/>
  <c r="R32" i="12"/>
  <c r="J32" i="12"/>
  <c r="AP32" i="12"/>
  <c r="Z32" i="12"/>
  <c r="AL44" i="12"/>
  <c r="V44" i="12"/>
  <c r="AD44" i="12"/>
  <c r="N44" i="12"/>
  <c r="R44" i="12"/>
  <c r="AH44" i="12"/>
  <c r="Z44" i="12"/>
  <c r="J44" i="12"/>
  <c r="AP44" i="12"/>
  <c r="AD50" i="12"/>
  <c r="N50" i="12"/>
  <c r="AP50" i="12"/>
  <c r="Z50" i="12"/>
  <c r="J50" i="12"/>
  <c r="AL50" i="12"/>
  <c r="V50" i="12"/>
  <c r="AH50" i="12"/>
  <c r="R50" i="12"/>
  <c r="AI8" i="12"/>
  <c r="S8" i="12"/>
  <c r="AB8" i="12"/>
  <c r="L8" i="12"/>
  <c r="AA8" i="12"/>
  <c r="K8" i="12"/>
  <c r="X8" i="12"/>
  <c r="W8" i="12"/>
  <c r="AN8" i="12"/>
  <c r="T8" i="12"/>
  <c r="P8" i="12"/>
  <c r="AM8" i="12"/>
  <c r="AJ8" i="12"/>
  <c r="O8" i="12"/>
  <c r="AF8" i="12"/>
  <c r="AE8" i="12"/>
  <c r="H8" i="12"/>
  <c r="G8" i="12"/>
  <c r="AM15" i="12"/>
  <c r="W15" i="12"/>
  <c r="G15" i="12"/>
  <c r="AF15" i="12"/>
  <c r="P15" i="12"/>
  <c r="AE15" i="12"/>
  <c r="O15" i="12"/>
  <c r="AI15" i="12"/>
  <c r="AB15" i="12"/>
  <c r="H15" i="12"/>
  <c r="X15" i="12"/>
  <c r="AA15" i="12"/>
  <c r="S15" i="12"/>
  <c r="T15" i="12"/>
  <c r="AN15" i="12"/>
  <c r="AJ15" i="12"/>
  <c r="L15" i="12"/>
  <c r="K15" i="12"/>
  <c r="AA21" i="12"/>
  <c r="K21" i="12"/>
  <c r="AI21" i="12"/>
  <c r="S21" i="12"/>
  <c r="W21" i="12"/>
  <c r="AJ21" i="12"/>
  <c r="AF21" i="12"/>
  <c r="L21" i="12"/>
  <c r="AM21" i="12"/>
  <c r="G21" i="12"/>
  <c r="AE21" i="12"/>
  <c r="T21" i="12"/>
  <c r="AB21" i="12"/>
  <c r="P21" i="12"/>
  <c r="X21" i="12"/>
  <c r="O21" i="12"/>
  <c r="AN21" i="12"/>
  <c r="H21" i="12"/>
  <c r="AI27" i="12"/>
  <c r="S27" i="12"/>
  <c r="AA27" i="12"/>
  <c r="K27" i="12"/>
  <c r="AB27" i="12"/>
  <c r="T27" i="12"/>
  <c r="AN27" i="12"/>
  <c r="AF27" i="12"/>
  <c r="L27" i="12"/>
  <c r="AE27" i="12"/>
  <c r="H27" i="12"/>
  <c r="AM27" i="12"/>
  <c r="AJ27" i="12"/>
  <c r="X27" i="12"/>
  <c r="W27" i="12"/>
  <c r="O27" i="12"/>
  <c r="P27" i="12"/>
  <c r="G27" i="12"/>
  <c r="AF33" i="12"/>
  <c r="P33" i="12"/>
  <c r="AA33" i="12"/>
  <c r="K33" i="12"/>
  <c r="AN33" i="12"/>
  <c r="X33" i="12"/>
  <c r="H33" i="12"/>
  <c r="AI33" i="12"/>
  <c r="S33" i="12"/>
  <c r="L33" i="12"/>
  <c r="AE33" i="12"/>
  <c r="T33" i="12"/>
  <c r="O33" i="12"/>
  <c r="AJ33" i="12"/>
  <c r="AB33" i="12"/>
  <c r="W33" i="12"/>
  <c r="G33" i="12"/>
  <c r="AM33" i="12"/>
  <c r="AN39" i="12"/>
  <c r="X39" i="12"/>
  <c r="H39" i="12"/>
  <c r="AI39" i="12"/>
  <c r="S39" i="12"/>
  <c r="AF39" i="12"/>
  <c r="P39" i="12"/>
  <c r="AA39" i="12"/>
  <c r="K39" i="12"/>
  <c r="T39" i="12"/>
  <c r="AM39" i="12"/>
  <c r="G39" i="12"/>
  <c r="AB39" i="12"/>
  <c r="W39" i="12"/>
  <c r="O39" i="12"/>
  <c r="L39" i="12"/>
  <c r="AJ39" i="12"/>
  <c r="AE39" i="12"/>
  <c r="AF45" i="12"/>
  <c r="P45" i="12"/>
  <c r="AA45" i="12"/>
  <c r="K45" i="12"/>
  <c r="AN45" i="12"/>
  <c r="X45" i="12"/>
  <c r="H45" i="12"/>
  <c r="AI45" i="12"/>
  <c r="S45" i="12"/>
  <c r="AB45" i="12"/>
  <c r="O45" i="12"/>
  <c r="AJ45" i="12"/>
  <c r="AE45" i="12"/>
  <c r="L45" i="12"/>
  <c r="AM45" i="12"/>
  <c r="W45" i="12"/>
  <c r="T45" i="12"/>
  <c r="G45" i="12"/>
  <c r="AN51" i="12"/>
  <c r="X51" i="12"/>
  <c r="H51" i="12"/>
  <c r="AM51" i="12"/>
  <c r="W51" i="12"/>
  <c r="G51" i="12"/>
  <c r="AJ51" i="12"/>
  <c r="T51" i="12"/>
  <c r="AI51" i="12"/>
  <c r="S51" i="12"/>
  <c r="AF51" i="12"/>
  <c r="P51" i="12"/>
  <c r="AE51" i="12"/>
  <c r="O51" i="12"/>
  <c r="AB51" i="12"/>
  <c r="L51" i="12"/>
  <c r="AA51" i="12"/>
  <c r="K51" i="12"/>
  <c r="AL48" i="12"/>
  <c r="V48" i="12"/>
  <c r="AH48" i="12"/>
  <c r="AD48" i="12"/>
  <c r="N48" i="12"/>
  <c r="AP48" i="12"/>
  <c r="Z48" i="12"/>
  <c r="J48" i="12"/>
  <c r="R48" i="12"/>
  <c r="N13" i="12"/>
  <c r="AH13" i="12"/>
  <c r="AD13" i="12"/>
  <c r="J13" i="12"/>
  <c r="Z13" i="12"/>
  <c r="V13" i="12"/>
  <c r="AP13" i="12"/>
  <c r="R13" i="12"/>
  <c r="AL13" i="12"/>
  <c r="AE20" i="12"/>
  <c r="O20" i="12"/>
  <c r="AM20" i="12"/>
  <c r="W20" i="12"/>
  <c r="G20" i="12"/>
  <c r="AJ20" i="12"/>
  <c r="P20" i="12"/>
  <c r="AB20" i="12"/>
  <c r="H20" i="12"/>
  <c r="AA20" i="12"/>
  <c r="L20" i="12"/>
  <c r="AN20" i="12"/>
  <c r="K20" i="12"/>
  <c r="AF20" i="12"/>
  <c r="X20" i="12"/>
  <c r="AI20" i="12"/>
  <c r="T20" i="12"/>
  <c r="S20" i="12"/>
  <c r="AJ44" i="12"/>
  <c r="T44" i="12"/>
  <c r="AE44" i="12"/>
  <c r="O44" i="12"/>
  <c r="AB44" i="12"/>
  <c r="L44" i="12"/>
  <c r="AM44" i="12"/>
  <c r="W44" i="12"/>
  <c r="G44" i="12"/>
  <c r="AF44" i="12"/>
  <c r="S44" i="12"/>
  <c r="AN44" i="12"/>
  <c r="H44" i="12"/>
  <c r="AI44" i="12"/>
  <c r="X44" i="12"/>
  <c r="P44" i="12"/>
  <c r="K44" i="12"/>
  <c r="AA44" i="12"/>
  <c r="AD26" i="12"/>
  <c r="N26" i="12"/>
  <c r="AP26" i="12"/>
  <c r="AH26" i="12"/>
  <c r="Z26" i="12"/>
  <c r="AL26" i="12"/>
  <c r="V26" i="12"/>
  <c r="R26" i="12"/>
  <c r="J26" i="12"/>
  <c r="AD38" i="12"/>
  <c r="N38" i="12"/>
  <c r="AL38" i="12"/>
  <c r="V38" i="12"/>
  <c r="AP38" i="12"/>
  <c r="J38" i="12"/>
  <c r="Z38" i="12"/>
  <c r="AH38" i="12"/>
  <c r="R38" i="12"/>
  <c r="AL8" i="12"/>
  <c r="AP8" i="12"/>
  <c r="V8" i="12"/>
  <c r="R8" i="12"/>
  <c r="AH8" i="12"/>
  <c r="N8" i="12"/>
  <c r="J8" i="12"/>
  <c r="AD8" i="12"/>
  <c r="Z8" i="12"/>
  <c r="AH15" i="12"/>
  <c r="Z15" i="12"/>
  <c r="AP15" i="12"/>
  <c r="V15" i="12"/>
  <c r="AL15" i="12"/>
  <c r="R15" i="12"/>
  <c r="N15" i="12"/>
  <c r="AD15" i="12"/>
  <c r="J15" i="12"/>
  <c r="AH21" i="12"/>
  <c r="R21" i="12"/>
  <c r="N21" i="12"/>
  <c r="AL21" i="12"/>
  <c r="AD21" i="12"/>
  <c r="Z21" i="12"/>
  <c r="V21" i="12"/>
  <c r="AP21" i="12"/>
  <c r="J21" i="12"/>
  <c r="AP27" i="12"/>
  <c r="Z27" i="12"/>
  <c r="J27" i="12"/>
  <c r="AH27" i="12"/>
  <c r="R27" i="12"/>
  <c r="AL27" i="12"/>
  <c r="AD27" i="12"/>
  <c r="V27" i="12"/>
  <c r="N27" i="12"/>
  <c r="AH33" i="12"/>
  <c r="R33" i="12"/>
  <c r="AP33" i="12"/>
  <c r="Z33" i="12"/>
  <c r="J33" i="12"/>
  <c r="AD33" i="12"/>
  <c r="N33" i="12"/>
  <c r="AL33" i="12"/>
  <c r="V33" i="12"/>
  <c r="AP39" i="12"/>
  <c r="Z39" i="12"/>
  <c r="J39" i="12"/>
  <c r="AH39" i="12"/>
  <c r="R39" i="12"/>
  <c r="AL39" i="12"/>
  <c r="V39" i="12"/>
  <c r="N39" i="12"/>
  <c r="AD39" i="12"/>
  <c r="AH45" i="12"/>
  <c r="R45" i="12"/>
  <c r="AP45" i="12"/>
  <c r="Z45" i="12"/>
  <c r="J45" i="12"/>
  <c r="N45" i="12"/>
  <c r="AD45" i="12"/>
  <c r="AL45" i="12"/>
  <c r="V45" i="12"/>
  <c r="AP51" i="12"/>
  <c r="Z51" i="12"/>
  <c r="J51" i="12"/>
  <c r="AL51" i="12"/>
  <c r="V51" i="12"/>
  <c r="AH51" i="12"/>
  <c r="R51" i="12"/>
  <c r="AD51" i="12"/>
  <c r="N51" i="12"/>
  <c r="AL36" i="12"/>
  <c r="V36" i="12"/>
  <c r="AD36" i="12"/>
  <c r="N36" i="12"/>
  <c r="R36" i="12"/>
  <c r="AH36" i="12"/>
  <c r="AP36" i="12"/>
  <c r="Z36" i="12"/>
  <c r="J36" i="12"/>
  <c r="AP19" i="12"/>
  <c r="Z19" i="12"/>
  <c r="J19" i="12"/>
  <c r="V19" i="12"/>
  <c r="R19" i="12"/>
  <c r="AL19" i="12"/>
  <c r="N19" i="12"/>
  <c r="AH19" i="12"/>
  <c r="AD19" i="12"/>
  <c r="AA14" i="12"/>
  <c r="K14" i="12"/>
  <c r="AJ14" i="12"/>
  <c r="T14" i="12"/>
  <c r="AI14" i="12"/>
  <c r="S14" i="12"/>
  <c r="W14" i="12"/>
  <c r="P14" i="12"/>
  <c r="G14" i="12"/>
  <c r="AN14" i="12"/>
  <c r="AM14" i="12"/>
  <c r="AF14" i="12"/>
  <c r="AB14" i="12"/>
  <c r="O14" i="12"/>
  <c r="L14" i="12"/>
  <c r="AE14" i="12"/>
  <c r="H14" i="12"/>
  <c r="X14" i="12"/>
  <c r="AJ32" i="12"/>
  <c r="T32" i="12"/>
  <c r="AE32" i="12"/>
  <c r="O32" i="12"/>
  <c r="AB32" i="12"/>
  <c r="L32" i="12"/>
  <c r="AM32" i="12"/>
  <c r="W32" i="12"/>
  <c r="G32" i="12"/>
  <c r="P32" i="12"/>
  <c r="AI32" i="12"/>
  <c r="X32" i="12"/>
  <c r="S32" i="12"/>
  <c r="K32" i="12"/>
  <c r="H32" i="12"/>
  <c r="AN32" i="12"/>
  <c r="AF32" i="12"/>
  <c r="AA32" i="12"/>
  <c r="AE9" i="12"/>
  <c r="O9" i="12"/>
  <c r="AN9" i="12"/>
  <c r="X9" i="12"/>
  <c r="H9" i="12"/>
  <c r="AM9" i="12"/>
  <c r="W9" i="12"/>
  <c r="G9" i="12"/>
  <c r="AF9" i="12"/>
  <c r="K9" i="12"/>
  <c r="AB9" i="12"/>
  <c r="AA9" i="12"/>
  <c r="T9" i="12"/>
  <c r="AJ9" i="12"/>
  <c r="S9" i="12"/>
  <c r="P9" i="12"/>
  <c r="AI9" i="12"/>
  <c r="L9" i="12"/>
  <c r="AB34" i="12"/>
  <c r="L34" i="12"/>
  <c r="AM34" i="12"/>
  <c r="W34" i="12"/>
  <c r="G34" i="12"/>
  <c r="AJ34" i="12"/>
  <c r="T34" i="12"/>
  <c r="AE34" i="12"/>
  <c r="O34" i="12"/>
  <c r="AN34" i="12"/>
  <c r="H34" i="12"/>
  <c r="AA34" i="12"/>
  <c r="P34" i="12"/>
  <c r="K34" i="12"/>
  <c r="AI34" i="12"/>
  <c r="X34" i="12"/>
  <c r="AF34" i="12"/>
  <c r="S34" i="12"/>
  <c r="AJ52" i="12"/>
  <c r="T52" i="12"/>
  <c r="AI52" i="12"/>
  <c r="S52" i="12"/>
  <c r="AF52" i="12"/>
  <c r="P52" i="12"/>
  <c r="AE52" i="12"/>
  <c r="O52" i="12"/>
  <c r="AB52" i="12"/>
  <c r="L52" i="12"/>
  <c r="AA52" i="12"/>
  <c r="K52" i="12"/>
  <c r="AN52" i="12"/>
  <c r="X52" i="12"/>
  <c r="H52" i="12"/>
  <c r="AM52" i="12"/>
  <c r="W52" i="12"/>
  <c r="G52" i="12"/>
  <c r="AE13" i="12"/>
  <c r="O13" i="12"/>
  <c r="AN13" i="12"/>
  <c r="X13" i="12"/>
  <c r="H13" i="12"/>
  <c r="AM13" i="12"/>
  <c r="W13" i="12"/>
  <c r="G13" i="12"/>
  <c r="AJ13" i="12"/>
  <c r="P13" i="12"/>
  <c r="AF13" i="12"/>
  <c r="AB13" i="12"/>
  <c r="AA13" i="12"/>
  <c r="AI13" i="12"/>
  <c r="L13" i="12"/>
  <c r="K13" i="12"/>
  <c r="T13" i="12"/>
  <c r="S13" i="12"/>
  <c r="AM26" i="12"/>
  <c r="W26" i="12"/>
  <c r="G26" i="12"/>
  <c r="AE26" i="12"/>
  <c r="O26" i="12"/>
  <c r="T26" i="12"/>
  <c r="AI26" i="12"/>
  <c r="L26" i="12"/>
  <c r="K26" i="12"/>
  <c r="X26" i="12"/>
  <c r="AJ26" i="12"/>
  <c r="AF26" i="12"/>
  <c r="P26" i="12"/>
  <c r="AB26" i="12"/>
  <c r="AA26" i="12"/>
  <c r="S26" i="12"/>
  <c r="H26" i="12"/>
  <c r="AN26" i="12"/>
  <c r="AP14" i="12"/>
  <c r="V14" i="12"/>
  <c r="R14" i="12"/>
  <c r="AL14" i="12"/>
  <c r="AH14" i="12"/>
  <c r="N14" i="12"/>
  <c r="J14" i="12"/>
  <c r="AD14" i="12"/>
  <c r="Z14" i="12"/>
  <c r="AI16" i="12"/>
  <c r="S16" i="12"/>
  <c r="AB16" i="12"/>
  <c r="L16" i="12"/>
  <c r="AA16" i="12"/>
  <c r="K16" i="12"/>
  <c r="AM16" i="12"/>
  <c r="AJ16" i="12"/>
  <c r="O16" i="12"/>
  <c r="AE16" i="12"/>
  <c r="AF16" i="12"/>
  <c r="H16" i="12"/>
  <c r="T16" i="12"/>
  <c r="G16" i="12"/>
  <c r="AN16" i="12"/>
  <c r="X16" i="12"/>
  <c r="W16" i="12"/>
  <c r="P16" i="12"/>
  <c r="AE28" i="12"/>
  <c r="O28" i="12"/>
  <c r="AM28" i="12"/>
  <c r="W28" i="12"/>
  <c r="G28" i="12"/>
  <c r="AN28" i="12"/>
  <c r="P28" i="12"/>
  <c r="AF28" i="12"/>
  <c r="H28" i="12"/>
  <c r="AB28" i="12"/>
  <c r="T28" i="12"/>
  <c r="S28" i="12"/>
  <c r="AJ28" i="12"/>
  <c r="AI28" i="12"/>
  <c r="AA28" i="12"/>
  <c r="X28" i="12"/>
  <c r="L28" i="12"/>
  <c r="K28" i="12"/>
  <c r="AJ40" i="12"/>
  <c r="T40" i="12"/>
  <c r="AE40" i="12"/>
  <c r="O40" i="12"/>
  <c r="AB40" i="12"/>
  <c r="L40" i="12"/>
  <c r="AM40" i="12"/>
  <c r="W40" i="12"/>
  <c r="G40" i="12"/>
  <c r="P40" i="12"/>
  <c r="AI40" i="12"/>
  <c r="X40" i="12"/>
  <c r="S40" i="12"/>
  <c r="AN40" i="12"/>
  <c r="AF40" i="12"/>
  <c r="K40" i="12"/>
  <c r="AA40" i="12"/>
  <c r="H40" i="12"/>
  <c r="AB46" i="12"/>
  <c r="L46" i="12"/>
  <c r="AM46" i="12"/>
  <c r="W46" i="12"/>
  <c r="G46" i="12"/>
  <c r="AJ46" i="12"/>
  <c r="T46" i="12"/>
  <c r="AE46" i="12"/>
  <c r="O46" i="12"/>
  <c r="X46" i="12"/>
  <c r="K46" i="12"/>
  <c r="AF46" i="12"/>
  <c r="AA46" i="12"/>
  <c r="S46" i="12"/>
  <c r="P46" i="12"/>
  <c r="H46" i="12"/>
  <c r="AN46" i="12"/>
  <c r="AI46" i="12"/>
  <c r="AD9" i="12"/>
  <c r="J9" i="12"/>
  <c r="V9" i="12"/>
  <c r="Z9" i="12"/>
  <c r="AP9" i="12"/>
  <c r="AL9" i="12"/>
  <c r="R9" i="12"/>
  <c r="N9" i="12"/>
  <c r="AH9" i="12"/>
  <c r="R16" i="12"/>
  <c r="Z16" i="12"/>
  <c r="AH16" i="12"/>
  <c r="N16" i="12"/>
  <c r="J16" i="12"/>
  <c r="AD16" i="12"/>
  <c r="AP16" i="12"/>
  <c r="V16" i="12"/>
  <c r="AL16" i="12"/>
  <c r="AD22" i="12"/>
  <c r="N22" i="12"/>
  <c r="AP22" i="12"/>
  <c r="Z22" i="12"/>
  <c r="V22" i="12"/>
  <c r="R22" i="12"/>
  <c r="J22" i="12"/>
  <c r="AL22" i="12"/>
  <c r="AH22" i="12"/>
  <c r="AL28" i="12"/>
  <c r="V28" i="12"/>
  <c r="AD28" i="12"/>
  <c r="N28" i="12"/>
  <c r="AP28" i="12"/>
  <c r="AH28" i="12"/>
  <c r="Z28" i="12"/>
  <c r="R28" i="12"/>
  <c r="J28" i="12"/>
  <c r="AD34" i="12"/>
  <c r="N34" i="12"/>
  <c r="AL34" i="12"/>
  <c r="V34" i="12"/>
  <c r="Z34" i="12"/>
  <c r="AP34" i="12"/>
  <c r="J34" i="12"/>
  <c r="AH34" i="12"/>
  <c r="R34" i="12"/>
  <c r="AL40" i="12"/>
  <c r="V40" i="12"/>
  <c r="AD40" i="12"/>
  <c r="N40" i="12"/>
  <c r="AH40" i="12"/>
  <c r="R40" i="12"/>
  <c r="AP40" i="12"/>
  <c r="Z40" i="12"/>
  <c r="J40" i="12"/>
  <c r="AD46" i="12"/>
  <c r="N46" i="12"/>
  <c r="AL46" i="12"/>
  <c r="V46" i="12"/>
  <c r="AP46" i="12"/>
  <c r="J46" i="12"/>
  <c r="Z46" i="12"/>
  <c r="R46" i="12"/>
  <c r="AH46" i="12"/>
  <c r="AL52" i="12"/>
  <c r="V52" i="12"/>
  <c r="AH52" i="12"/>
  <c r="R52" i="12"/>
  <c r="AD52" i="12"/>
  <c r="N52" i="12"/>
  <c r="AP52" i="12"/>
  <c r="Z52" i="12"/>
  <c r="J52" i="12"/>
  <c r="AD30" i="12"/>
  <c r="N30" i="12"/>
  <c r="AL30" i="12"/>
  <c r="V30" i="12"/>
  <c r="AP30" i="12"/>
  <c r="J30" i="12"/>
  <c r="R30" i="12"/>
  <c r="AH30" i="12"/>
  <c r="Z30" i="12"/>
  <c r="AH25" i="12"/>
  <c r="R25" i="12"/>
  <c r="Z25" i="12"/>
  <c r="AP25" i="12"/>
  <c r="AL25" i="12"/>
  <c r="AD25" i="12"/>
  <c r="V25" i="12"/>
  <c r="N25" i="12"/>
  <c r="J25" i="12"/>
  <c r="AM11" i="12"/>
  <c r="W11" i="12"/>
  <c r="G11" i="12"/>
  <c r="AF11" i="12"/>
  <c r="P11" i="12"/>
  <c r="AE11" i="12"/>
  <c r="O11" i="12"/>
  <c r="X11" i="12"/>
  <c r="AJ11" i="12"/>
  <c r="S11" i="12"/>
  <c r="T11" i="12"/>
  <c r="AN11" i="12"/>
  <c r="H11" i="12"/>
  <c r="L11" i="12"/>
  <c r="AB11" i="12"/>
  <c r="AI11" i="12"/>
  <c r="K11" i="12"/>
  <c r="AA11" i="12"/>
  <c r="W6" i="12"/>
  <c r="S6" i="12"/>
  <c r="K6" i="12"/>
  <c r="AM6" i="12"/>
  <c r="AI6" i="12"/>
  <c r="AE6" i="12"/>
  <c r="AA6" i="12"/>
  <c r="O6" i="12"/>
  <c r="AH37" i="12"/>
  <c r="R37" i="12"/>
  <c r="AP37" i="12"/>
  <c r="Z37" i="12"/>
  <c r="J37" i="12"/>
  <c r="N37" i="12"/>
  <c r="AD37" i="12"/>
  <c r="V37" i="12"/>
  <c r="AL37" i="12"/>
  <c r="AL7" i="12"/>
  <c r="R7" i="12"/>
  <c r="J7" i="12"/>
  <c r="N7" i="12"/>
  <c r="AH7" i="12"/>
  <c r="AD7" i="12"/>
  <c r="Z7" i="12"/>
  <c r="AP7" i="12"/>
  <c r="V7" i="12"/>
  <c r="AM22" i="12"/>
  <c r="W22" i="12"/>
  <c r="G22" i="12"/>
  <c r="AE22" i="12"/>
  <c r="O22" i="12"/>
  <c r="AB22" i="12"/>
  <c r="H22" i="12"/>
  <c r="T22" i="12"/>
  <c r="AN22" i="12"/>
  <c r="S22" i="12"/>
  <c r="AA22" i="12"/>
  <c r="X22" i="12"/>
  <c r="P22" i="12"/>
  <c r="K22" i="12"/>
  <c r="L22" i="12"/>
  <c r="AJ22" i="12"/>
  <c r="AI22" i="12"/>
  <c r="AF22" i="12"/>
  <c r="AI23" i="12"/>
  <c r="S23" i="12"/>
  <c r="AA23" i="12"/>
  <c r="K23" i="12"/>
  <c r="AJ23" i="12"/>
  <c r="O23" i="12"/>
  <c r="AB23" i="12"/>
  <c r="X23" i="12"/>
  <c r="T23" i="12"/>
  <c r="P23" i="12"/>
  <c r="AE23" i="12"/>
  <c r="AN23" i="12"/>
  <c r="AM23" i="12"/>
  <c r="L23" i="12"/>
  <c r="H23" i="12"/>
  <c r="G23" i="12"/>
  <c r="AF23" i="12"/>
  <c r="W23" i="12"/>
  <c r="AF29" i="12"/>
  <c r="AA29" i="12"/>
  <c r="K29" i="12"/>
  <c r="AN29" i="12"/>
  <c r="AI29" i="12"/>
  <c r="S29" i="12"/>
  <c r="AB29" i="12"/>
  <c r="T29" i="12"/>
  <c r="P29" i="12"/>
  <c r="AJ29" i="12"/>
  <c r="H29" i="12"/>
  <c r="AE29" i="12"/>
  <c r="G29" i="12"/>
  <c r="L29" i="12"/>
  <c r="AM29" i="12"/>
  <c r="X29" i="12"/>
  <c r="W29" i="12"/>
  <c r="O29" i="12"/>
  <c r="AF41" i="12"/>
  <c r="P41" i="12"/>
  <c r="AA41" i="12"/>
  <c r="K41" i="12"/>
  <c r="AN41" i="12"/>
  <c r="X41" i="12"/>
  <c r="H41" i="12"/>
  <c r="AI41" i="12"/>
  <c r="S41" i="12"/>
  <c r="L41" i="12"/>
  <c r="AE41" i="12"/>
  <c r="T41" i="12"/>
  <c r="O41" i="12"/>
  <c r="AB41" i="12"/>
  <c r="AM41" i="12"/>
  <c r="AJ41" i="12"/>
  <c r="W41" i="12"/>
  <c r="G41" i="12"/>
  <c r="AF53" i="12"/>
  <c r="P53" i="12"/>
  <c r="AE53" i="12"/>
  <c r="O53" i="12"/>
  <c r="AB53" i="12"/>
  <c r="L53" i="12"/>
  <c r="AA53" i="12"/>
  <c r="K53" i="12"/>
  <c r="AN53" i="12"/>
  <c r="X53" i="12"/>
  <c r="H53" i="12"/>
  <c r="AM53" i="12"/>
  <c r="W53" i="12"/>
  <c r="G53" i="12"/>
  <c r="AJ53" i="12"/>
  <c r="T53" i="12"/>
  <c r="AI53" i="12"/>
  <c r="S53" i="12"/>
  <c r="Z17" i="12"/>
  <c r="V17" i="12"/>
  <c r="AP17" i="12"/>
  <c r="AL17" i="12"/>
  <c r="R17" i="12"/>
  <c r="N17" i="12"/>
  <c r="AH17" i="12"/>
  <c r="AD17" i="12"/>
  <c r="J17" i="12"/>
  <c r="AH29" i="12"/>
  <c r="R29" i="12"/>
  <c r="AP29" i="12"/>
  <c r="Z29" i="12"/>
  <c r="J29" i="12"/>
  <c r="N29" i="12"/>
  <c r="AL29" i="12"/>
  <c r="AD29" i="12"/>
  <c r="V29" i="12"/>
  <c r="AP35" i="12"/>
  <c r="Z35" i="12"/>
  <c r="J35" i="12"/>
  <c r="AH35" i="12"/>
  <c r="R35" i="12"/>
  <c r="V35" i="12"/>
  <c r="AL35" i="12"/>
  <c r="AD35" i="12"/>
  <c r="N35" i="12"/>
  <c r="AH41" i="12"/>
  <c r="R41" i="12"/>
  <c r="AP41" i="12"/>
  <c r="Z41" i="12"/>
  <c r="J41" i="12"/>
  <c r="AD41" i="12"/>
  <c r="N41" i="12"/>
  <c r="AL41" i="12"/>
  <c r="V41" i="12"/>
  <c r="AP47" i="12"/>
  <c r="Z47" i="12"/>
  <c r="J47" i="12"/>
  <c r="AH47" i="12"/>
  <c r="R47" i="12"/>
  <c r="V47" i="12"/>
  <c r="AD47" i="12"/>
  <c r="AL47" i="12"/>
  <c r="N47" i="12"/>
  <c r="AH53" i="12"/>
  <c r="R53" i="12"/>
  <c r="AD53" i="12"/>
  <c r="N53" i="12"/>
  <c r="AP53" i="12"/>
  <c r="Z53" i="12"/>
  <c r="J53" i="12"/>
  <c r="AL53" i="12"/>
  <c r="V53" i="12"/>
  <c r="V18" i="12"/>
  <c r="AL18" i="12"/>
  <c r="AH18" i="12"/>
  <c r="J18" i="12"/>
  <c r="AD18" i="12"/>
  <c r="Z18" i="12"/>
  <c r="R18" i="12"/>
  <c r="AP18" i="12"/>
  <c r="N18" i="12"/>
  <c r="AP31" i="12"/>
  <c r="Z31" i="12"/>
  <c r="J31" i="12"/>
  <c r="AH31" i="12"/>
  <c r="R31" i="12"/>
  <c r="AL31" i="12"/>
  <c r="V31" i="12"/>
  <c r="AD31" i="12"/>
  <c r="N31" i="12"/>
  <c r="AL20" i="12"/>
  <c r="V20" i="12"/>
  <c r="R20" i="12"/>
  <c r="N20" i="12"/>
  <c r="AP20" i="12"/>
  <c r="J20" i="12"/>
  <c r="AH20" i="12"/>
  <c r="AD20" i="12"/>
  <c r="Z20" i="12"/>
  <c r="AE17" i="12"/>
  <c r="O17" i="12"/>
  <c r="AN17" i="12"/>
  <c r="X17" i="12"/>
  <c r="H17" i="12"/>
  <c r="AM17" i="12"/>
  <c r="W17" i="12"/>
  <c r="G17" i="12"/>
  <c r="T17" i="12"/>
  <c r="AF17" i="12"/>
  <c r="S17" i="12"/>
  <c r="P17" i="12"/>
  <c r="AJ17" i="12"/>
  <c r="AI17" i="12"/>
  <c r="L17" i="12"/>
  <c r="K17" i="12"/>
  <c r="AB17" i="12"/>
  <c r="AA17" i="12"/>
  <c r="AN35" i="12"/>
  <c r="X35" i="12"/>
  <c r="H35" i="12"/>
  <c r="AI35" i="12"/>
  <c r="S35" i="12"/>
  <c r="AF35" i="12"/>
  <c r="P35" i="12"/>
  <c r="AA35" i="12"/>
  <c r="K35" i="12"/>
  <c r="AJ35" i="12"/>
  <c r="W35" i="12"/>
  <c r="L35" i="12"/>
  <c r="AM35" i="12"/>
  <c r="G35" i="12"/>
  <c r="AE35" i="12"/>
  <c r="AB35" i="12"/>
  <c r="T35" i="12"/>
  <c r="O35" i="12"/>
  <c r="AN47" i="12"/>
  <c r="X47" i="12"/>
  <c r="H47" i="12"/>
  <c r="AM47" i="12"/>
  <c r="W47" i="12"/>
  <c r="G47" i="12"/>
  <c r="AI47" i="12"/>
  <c r="S47" i="12"/>
  <c r="AF47" i="12"/>
  <c r="P47" i="12"/>
  <c r="AE47" i="12"/>
  <c r="AA47" i="12"/>
  <c r="K47" i="12"/>
  <c r="L47" i="12"/>
  <c r="AJ47" i="12"/>
  <c r="AB47" i="12"/>
  <c r="T47" i="12"/>
  <c r="O47" i="12"/>
  <c r="V11" i="12"/>
  <c r="AP11" i="12"/>
  <c r="N11" i="12"/>
  <c r="AL11" i="12"/>
  <c r="R11" i="12"/>
  <c r="AH11" i="12"/>
  <c r="AD11" i="12"/>
  <c r="J11" i="12"/>
  <c r="Z11" i="12"/>
  <c r="AP23" i="12"/>
  <c r="Z23" i="12"/>
  <c r="J23" i="12"/>
  <c r="R23" i="12"/>
  <c r="N23" i="12"/>
  <c r="AL23" i="12"/>
  <c r="AH23" i="12"/>
  <c r="AD23" i="12"/>
  <c r="V23" i="12"/>
  <c r="AI12" i="12"/>
  <c r="S12" i="12"/>
  <c r="AB12" i="12"/>
  <c r="L12" i="12"/>
  <c r="AA12" i="12"/>
  <c r="K12" i="12"/>
  <c r="AJ12" i="12"/>
  <c r="AE12" i="12"/>
  <c r="H12" i="12"/>
  <c r="X12" i="12"/>
  <c r="G12" i="12"/>
  <c r="T12" i="12"/>
  <c r="W12" i="12"/>
  <c r="AN12" i="12"/>
  <c r="AM12" i="12"/>
  <c r="P12" i="12"/>
  <c r="O12" i="12"/>
  <c r="AF12" i="12"/>
  <c r="AE18" i="12"/>
  <c r="O18" i="12"/>
  <c r="AB18" i="12"/>
  <c r="K18" i="12"/>
  <c r="AM18" i="12"/>
  <c r="T18" i="12"/>
  <c r="L18" i="12"/>
  <c r="AF18" i="12"/>
  <c r="H18" i="12"/>
  <c r="G18" i="12"/>
  <c r="X18" i="12"/>
  <c r="AA18" i="12"/>
  <c r="W18" i="12"/>
  <c r="S18" i="12"/>
  <c r="AN18" i="12"/>
  <c r="P18" i="12"/>
  <c r="AJ18" i="12"/>
  <c r="AI18" i="12"/>
  <c r="AE24" i="12"/>
  <c r="O24" i="12"/>
  <c r="AM24" i="12"/>
  <c r="W24" i="12"/>
  <c r="G24" i="12"/>
  <c r="T24" i="12"/>
  <c r="L24" i="12"/>
  <c r="AF24" i="12"/>
  <c r="K24" i="12"/>
  <c r="P24" i="12"/>
  <c r="AN24" i="12"/>
  <c r="AJ24" i="12"/>
  <c r="H24" i="12"/>
  <c r="AB24" i="12"/>
  <c r="AI24" i="12"/>
  <c r="X24" i="12"/>
  <c r="AA24" i="12"/>
  <c r="S24" i="12"/>
  <c r="AB30" i="12"/>
  <c r="L30" i="12"/>
  <c r="AM30" i="12"/>
  <c r="W30" i="12"/>
  <c r="G30" i="12"/>
  <c r="AJ30" i="12"/>
  <c r="T30" i="12"/>
  <c r="AE30" i="12"/>
  <c r="O30" i="12"/>
  <c r="X30" i="12"/>
  <c r="K30" i="12"/>
  <c r="AF30" i="12"/>
  <c r="AA30" i="12"/>
  <c r="S30" i="12"/>
  <c r="P30" i="12"/>
  <c r="AN30" i="12"/>
  <c r="H30" i="12"/>
  <c r="AI30" i="12"/>
  <c r="AJ36" i="12"/>
  <c r="T36" i="12"/>
  <c r="AE36" i="12"/>
  <c r="O36" i="12"/>
  <c r="AB36" i="12"/>
  <c r="L36" i="12"/>
  <c r="AM36" i="12"/>
  <c r="W36" i="12"/>
  <c r="G36" i="12"/>
  <c r="AF36" i="12"/>
  <c r="S36" i="12"/>
  <c r="AN36" i="12"/>
  <c r="H36" i="12"/>
  <c r="AI36" i="12"/>
  <c r="P36" i="12"/>
  <c r="AA36" i="12"/>
  <c r="X36" i="12"/>
  <c r="K36" i="12"/>
  <c r="AB42" i="12"/>
  <c r="L42" i="12"/>
  <c r="AM42" i="12"/>
  <c r="W42" i="12"/>
  <c r="G42" i="12"/>
  <c r="AJ42" i="12"/>
  <c r="T42" i="12"/>
  <c r="AE42" i="12"/>
  <c r="O42" i="12"/>
  <c r="AN42" i="12"/>
  <c r="H42" i="12"/>
  <c r="AA42" i="12"/>
  <c r="P42" i="12"/>
  <c r="K42" i="12"/>
  <c r="AI42" i="12"/>
  <c r="AF42" i="12"/>
  <c r="X42" i="12"/>
  <c r="S42" i="12"/>
  <c r="AJ48" i="12"/>
  <c r="T48" i="12"/>
  <c r="AI48" i="12"/>
  <c r="S48" i="12"/>
  <c r="AE48" i="12"/>
  <c r="O48" i="12"/>
  <c r="AB48" i="12"/>
  <c r="L48" i="12"/>
  <c r="AA48" i="12"/>
  <c r="K48" i="12"/>
  <c r="AM48" i="12"/>
  <c r="W48" i="12"/>
  <c r="G48" i="12"/>
  <c r="X48" i="12"/>
  <c r="AN48" i="12"/>
  <c r="AF48" i="12"/>
  <c r="P48" i="12"/>
  <c r="H48" i="12"/>
  <c r="AB54" i="12"/>
  <c r="L54" i="12"/>
  <c r="AA54" i="12"/>
  <c r="K54" i="12"/>
  <c r="AN54" i="12"/>
  <c r="X54" i="12"/>
  <c r="H54" i="12"/>
  <c r="AM54" i="12"/>
  <c r="W54" i="12"/>
  <c r="G54" i="12"/>
  <c r="AJ54" i="12"/>
  <c r="T54" i="12"/>
  <c r="AI54" i="12"/>
  <c r="S54" i="12"/>
  <c r="AF54" i="12"/>
  <c r="P54" i="12"/>
  <c r="AE54" i="12"/>
  <c r="O54" i="12"/>
  <c r="AD42" i="12"/>
  <c r="N42" i="12"/>
  <c r="AL42" i="12"/>
  <c r="V42" i="12"/>
  <c r="Z42" i="12"/>
  <c r="AP42" i="12"/>
  <c r="J42" i="12"/>
  <c r="AH42" i="12"/>
  <c r="R42" i="12"/>
  <c r="AD54" i="12"/>
  <c r="N54" i="12"/>
  <c r="AP54" i="12"/>
  <c r="Z54" i="12"/>
  <c r="J54" i="12"/>
  <c r="AL54" i="12"/>
  <c r="V54" i="12"/>
  <c r="AH54" i="12"/>
  <c r="R54" i="12"/>
  <c r="AD12" i="12"/>
  <c r="Z12" i="12"/>
  <c r="AP12" i="12"/>
  <c r="V12" i="12"/>
  <c r="R12" i="12"/>
  <c r="AL12" i="12"/>
  <c r="N12" i="12"/>
  <c r="AH12" i="12"/>
  <c r="J12" i="12"/>
  <c r="AN31" i="12"/>
  <c r="X31" i="12"/>
  <c r="H31" i="12"/>
  <c r="AI31" i="12"/>
  <c r="S31" i="12"/>
  <c r="AF31" i="12"/>
  <c r="P31" i="12"/>
  <c r="AA31" i="12"/>
  <c r="K31" i="12"/>
  <c r="T31" i="12"/>
  <c r="AM31" i="12"/>
  <c r="G31" i="12"/>
  <c r="AB31" i="12"/>
  <c r="W31" i="12"/>
  <c r="AJ31" i="12"/>
  <c r="AE31" i="12"/>
  <c r="O31" i="12"/>
  <c r="L31" i="12"/>
  <c r="AN55" i="12"/>
  <c r="X55" i="12"/>
  <c r="H55" i="12"/>
  <c r="AM55" i="12"/>
  <c r="W55" i="12"/>
  <c r="G55" i="12"/>
  <c r="AJ55" i="12"/>
  <c r="T55" i="12"/>
  <c r="AI55" i="12"/>
  <c r="S55" i="12"/>
  <c r="AF55" i="12"/>
  <c r="P55" i="12"/>
  <c r="AE55" i="12"/>
  <c r="O55" i="12"/>
  <c r="AB55" i="12"/>
  <c r="L55" i="12"/>
  <c r="AA55" i="12"/>
  <c r="K55" i="12"/>
  <c r="AI19" i="12"/>
  <c r="S19" i="12"/>
  <c r="AA19" i="12"/>
  <c r="K19" i="12"/>
  <c r="AE19" i="12"/>
  <c r="AN19" i="12"/>
  <c r="T19" i="12"/>
  <c r="W19" i="12"/>
  <c r="P19" i="12"/>
  <c r="O19" i="12"/>
  <c r="AM19" i="12"/>
  <c r="L19" i="12"/>
  <c r="AJ19" i="12"/>
  <c r="H19" i="12"/>
  <c r="G19" i="12"/>
  <c r="AF19" i="12"/>
  <c r="AB19" i="12"/>
  <c r="X19" i="12"/>
  <c r="AN43" i="12"/>
  <c r="X43" i="12"/>
  <c r="H43" i="12"/>
  <c r="AI43" i="12"/>
  <c r="S43" i="12"/>
  <c r="AF43" i="12"/>
  <c r="P43" i="12"/>
  <c r="AA43" i="12"/>
  <c r="K43" i="12"/>
  <c r="AJ43" i="12"/>
  <c r="W43" i="12"/>
  <c r="L43" i="12"/>
  <c r="AM43" i="12"/>
  <c r="G43" i="12"/>
  <c r="AE43" i="12"/>
  <c r="AB43" i="12"/>
  <c r="T43" i="12"/>
  <c r="O43" i="12"/>
  <c r="AP43" i="12"/>
  <c r="Z43" i="12"/>
  <c r="J43" i="12"/>
  <c r="AH43" i="12"/>
  <c r="R43" i="12"/>
  <c r="V43" i="12"/>
  <c r="AL43" i="12"/>
  <c r="AD43" i="12"/>
  <c r="N43" i="12"/>
  <c r="AH49" i="12"/>
  <c r="R49" i="12"/>
  <c r="AD49" i="12"/>
  <c r="N49" i="12"/>
  <c r="AP49" i="12"/>
  <c r="Z49" i="12"/>
  <c r="J49" i="12"/>
  <c r="AL49" i="12"/>
  <c r="V49" i="12"/>
  <c r="AP55" i="12"/>
  <c r="Z55" i="12"/>
  <c r="J55" i="12"/>
  <c r="AL55" i="12"/>
  <c r="V55" i="12"/>
  <c r="AH55" i="12"/>
  <c r="R55" i="12"/>
  <c r="AD55" i="12"/>
  <c r="N55" i="12"/>
  <c r="AA25" i="12"/>
  <c r="K25" i="12"/>
  <c r="AI25" i="12"/>
  <c r="S25" i="12"/>
  <c r="AJ25" i="12"/>
  <c r="AB25" i="12"/>
  <c r="G25" i="12"/>
  <c r="AN25" i="12"/>
  <c r="T25" i="12"/>
  <c r="AM25" i="12"/>
  <c r="P25" i="12"/>
  <c r="AF25" i="12"/>
  <c r="AE25" i="12"/>
  <c r="X25" i="12"/>
  <c r="W25" i="12"/>
  <c r="O25" i="12"/>
  <c r="L25" i="12"/>
  <c r="H25" i="12"/>
  <c r="AF49" i="12"/>
  <c r="P49" i="12"/>
  <c r="AE49" i="12"/>
  <c r="O49" i="12"/>
  <c r="AB49" i="12"/>
  <c r="AA49" i="12"/>
  <c r="K49" i="12"/>
  <c r="AN49" i="12"/>
  <c r="X49" i="12"/>
  <c r="H49" i="12"/>
  <c r="AM49" i="12"/>
  <c r="W49" i="12"/>
  <c r="G49" i="12"/>
  <c r="AJ49" i="12"/>
  <c r="AI49" i="12"/>
  <c r="S49" i="12"/>
  <c r="T49" i="12"/>
  <c r="L49" i="12"/>
  <c r="AB38" i="12"/>
  <c r="L38" i="12"/>
  <c r="AM38" i="12"/>
  <c r="W38" i="12"/>
  <c r="G38" i="12"/>
  <c r="AJ38" i="12"/>
  <c r="T38" i="12"/>
  <c r="AE38" i="12"/>
  <c r="O38" i="12"/>
  <c r="X38" i="12"/>
  <c r="K38" i="12"/>
  <c r="AF38" i="12"/>
  <c r="AA38" i="12"/>
  <c r="AN38" i="12"/>
  <c r="AI38" i="12"/>
  <c r="S38" i="12"/>
  <c r="P38" i="12"/>
  <c r="H38" i="12"/>
  <c r="X6" i="12"/>
  <c r="G6" i="12"/>
  <c r="L6" i="12"/>
  <c r="AJ6" i="12"/>
  <c r="P6" i="12"/>
  <c r="AN6" i="12"/>
  <c r="T6" i="12"/>
  <c r="AB6" i="12"/>
  <c r="AF6" i="12"/>
  <c r="AH6" i="12"/>
  <c r="R6" i="12"/>
  <c r="V6" i="12"/>
  <c r="Z6" i="12"/>
  <c r="AD6" i="12"/>
  <c r="N6" i="12"/>
  <c r="AL6" i="12"/>
  <c r="AP6" i="12"/>
  <c r="J6" i="12"/>
  <c r="H6" i="12"/>
  <c r="N20" i="9" l="1"/>
  <c r="J20" i="9"/>
  <c r="I20" i="9"/>
  <c r="H20" i="9"/>
  <c r="E20" i="9"/>
  <c r="L20" i="9"/>
  <c r="K20" i="9"/>
  <c r="G20" i="9"/>
  <c r="F20" i="9"/>
  <c r="Y45" i="9"/>
  <c r="E45" i="9"/>
  <c r="I45" i="9"/>
  <c r="L45" i="9"/>
  <c r="J45" i="9"/>
  <c r="F45" i="9"/>
  <c r="K45" i="9"/>
  <c r="G45" i="9"/>
  <c r="H45" i="9"/>
  <c r="V45" i="9"/>
  <c r="U45" i="9"/>
  <c r="P45" i="9"/>
  <c r="O45" i="9"/>
  <c r="N45" i="9"/>
  <c r="M45" i="9"/>
  <c r="S45" i="9"/>
  <c r="T45" i="9"/>
  <c r="R45" i="9"/>
  <c r="Q45" i="9"/>
  <c r="X45" i="9"/>
  <c r="W45" i="9"/>
  <c r="AA46" i="9"/>
  <c r="I46" i="9"/>
  <c r="H46" i="9"/>
  <c r="J46" i="9"/>
  <c r="G46" i="9"/>
  <c r="E46" i="9"/>
  <c r="F46" i="9"/>
  <c r="L46" i="9"/>
  <c r="K46" i="9"/>
  <c r="T46" i="9"/>
  <c r="S46" i="9"/>
  <c r="R46" i="9"/>
  <c r="P46" i="9"/>
  <c r="Q46" i="9"/>
  <c r="O46" i="9"/>
  <c r="X46" i="9"/>
  <c r="N46" i="9"/>
  <c r="W46" i="9"/>
  <c r="M46" i="9"/>
  <c r="V46" i="9"/>
  <c r="U46" i="9"/>
  <c r="AD23" i="9"/>
  <c r="J23" i="9"/>
  <c r="I23" i="9"/>
  <c r="E23" i="9"/>
  <c r="F23" i="9"/>
  <c r="G23" i="9"/>
  <c r="H23" i="9"/>
  <c r="M23" i="9"/>
  <c r="L23" i="9"/>
  <c r="N23" i="9"/>
  <c r="O23" i="9"/>
  <c r="K23" i="9"/>
  <c r="P23" i="9"/>
  <c r="E47" i="9"/>
  <c r="H47" i="9"/>
  <c r="F47" i="9"/>
  <c r="G47" i="9"/>
  <c r="L47" i="9"/>
  <c r="K47" i="9"/>
  <c r="J47" i="9"/>
  <c r="I47" i="9"/>
  <c r="R47" i="9"/>
  <c r="Q47" i="9"/>
  <c r="P47" i="9"/>
  <c r="O47" i="9"/>
  <c r="X47" i="9"/>
  <c r="N47" i="9"/>
  <c r="W47" i="9"/>
  <c r="M47" i="9"/>
  <c r="V47" i="9"/>
  <c r="U47" i="9"/>
  <c r="T47" i="9"/>
  <c r="S47" i="9"/>
  <c r="AF12" i="9"/>
  <c r="AC12" i="9"/>
  <c r="AD12" i="9"/>
  <c r="AE12" i="9"/>
  <c r="F12" i="9"/>
  <c r="E12" i="9"/>
  <c r="K12" i="9"/>
  <c r="L12" i="9"/>
  <c r="J12" i="9"/>
  <c r="I12" i="9"/>
  <c r="H12" i="9"/>
  <c r="G12" i="9"/>
  <c r="AE48" i="9"/>
  <c r="E48" i="9"/>
  <c r="G48" i="9"/>
  <c r="L48" i="9"/>
  <c r="I48" i="9"/>
  <c r="K48" i="9"/>
  <c r="J48" i="9"/>
  <c r="H48" i="9"/>
  <c r="F48" i="9"/>
  <c r="M48" i="9"/>
  <c r="V48" i="9"/>
  <c r="U48" i="9"/>
  <c r="T48" i="9"/>
  <c r="S48" i="9"/>
  <c r="R48" i="9"/>
  <c r="P48" i="9"/>
  <c r="Q48" i="9"/>
  <c r="O48" i="9"/>
  <c r="X48" i="9"/>
  <c r="N48" i="9"/>
  <c r="W48" i="9"/>
  <c r="AB13" i="9"/>
  <c r="L13" i="9"/>
  <c r="I13" i="9"/>
  <c r="H13" i="9"/>
  <c r="G13" i="9"/>
  <c r="F13" i="9"/>
  <c r="E13" i="9"/>
  <c r="K13" i="9"/>
  <c r="J13" i="9"/>
  <c r="Q25" i="9"/>
  <c r="N25" i="9"/>
  <c r="M25" i="9"/>
  <c r="L25" i="9"/>
  <c r="K25" i="9"/>
  <c r="J25" i="9"/>
  <c r="H25" i="9"/>
  <c r="I25" i="9"/>
  <c r="G25" i="9"/>
  <c r="F25" i="9"/>
  <c r="E25" i="9"/>
  <c r="P25" i="9"/>
  <c r="O25" i="9"/>
  <c r="H37" i="9"/>
  <c r="G37" i="9"/>
  <c r="F37" i="9"/>
  <c r="E37" i="9"/>
  <c r="N37" i="9"/>
  <c r="M37" i="9"/>
  <c r="T37" i="9"/>
  <c r="L37" i="9"/>
  <c r="S37" i="9"/>
  <c r="K37" i="9"/>
  <c r="R37" i="9"/>
  <c r="J37" i="9"/>
  <c r="Q37" i="9"/>
  <c r="I37" i="9"/>
  <c r="P37" i="9"/>
  <c r="O37" i="9"/>
  <c r="Z49" i="9"/>
  <c r="K49" i="9"/>
  <c r="I49" i="9"/>
  <c r="H49" i="9"/>
  <c r="G49" i="9"/>
  <c r="E49" i="9"/>
  <c r="L49" i="9"/>
  <c r="J49" i="9"/>
  <c r="F49" i="9"/>
  <c r="T49" i="9"/>
  <c r="S49" i="9"/>
  <c r="R49" i="9"/>
  <c r="P49" i="9"/>
  <c r="Q49" i="9"/>
  <c r="N49" i="9"/>
  <c r="O49" i="9"/>
  <c r="X49" i="9"/>
  <c r="W49" i="9"/>
  <c r="M49" i="9"/>
  <c r="V49" i="9"/>
  <c r="U49" i="9"/>
  <c r="V32" i="9"/>
  <c r="J32" i="9"/>
  <c r="H32" i="9"/>
  <c r="I32" i="9"/>
  <c r="G32" i="9"/>
  <c r="F32" i="9"/>
  <c r="E32" i="9"/>
  <c r="P32" i="9"/>
  <c r="T32" i="9"/>
  <c r="S32" i="9"/>
  <c r="O32" i="9"/>
  <c r="N32" i="9"/>
  <c r="R32" i="9"/>
  <c r="M32" i="9"/>
  <c r="L32" i="9"/>
  <c r="K32" i="9"/>
  <c r="Q32" i="9"/>
  <c r="E33" i="9"/>
  <c r="P33" i="9"/>
  <c r="O33" i="9"/>
  <c r="N33" i="9"/>
  <c r="M33" i="9"/>
  <c r="Q33" i="9"/>
  <c r="L33" i="9"/>
  <c r="K33" i="9"/>
  <c r="J33" i="9"/>
  <c r="I33" i="9"/>
  <c r="H33" i="9"/>
  <c r="G33" i="9"/>
  <c r="F33" i="9"/>
  <c r="R33" i="9"/>
  <c r="T33" i="9"/>
  <c r="S33" i="9"/>
  <c r="AC34" i="9"/>
  <c r="H34" i="9"/>
  <c r="G34" i="9"/>
  <c r="E34" i="9"/>
  <c r="F34" i="9"/>
  <c r="N34" i="9"/>
  <c r="R34" i="9"/>
  <c r="M34" i="9"/>
  <c r="Q34" i="9"/>
  <c r="L34" i="9"/>
  <c r="K34" i="9"/>
  <c r="J34" i="9"/>
  <c r="I34" i="9"/>
  <c r="P34" i="9"/>
  <c r="T34" i="9"/>
  <c r="O34" i="9"/>
  <c r="S34" i="9"/>
  <c r="AC8" i="9"/>
  <c r="AF8" i="9"/>
  <c r="AE8" i="9"/>
  <c r="AD8" i="9"/>
  <c r="E8" i="9"/>
  <c r="F8" i="9"/>
  <c r="G8" i="9"/>
  <c r="H8" i="9"/>
  <c r="W35" i="9"/>
  <c r="H35" i="9"/>
  <c r="F35" i="9"/>
  <c r="E35" i="9"/>
  <c r="G35" i="9"/>
  <c r="R35" i="9"/>
  <c r="J35" i="9"/>
  <c r="Q35" i="9"/>
  <c r="I35" i="9"/>
  <c r="P35" i="9"/>
  <c r="O35" i="9"/>
  <c r="N35" i="9"/>
  <c r="M35" i="9"/>
  <c r="T35" i="9"/>
  <c r="L35" i="9"/>
  <c r="S35" i="9"/>
  <c r="K35" i="9"/>
  <c r="T24" i="9"/>
  <c r="E24" i="9"/>
  <c r="P24" i="9"/>
  <c r="O24" i="9"/>
  <c r="N24" i="9"/>
  <c r="M24" i="9"/>
  <c r="L24" i="9"/>
  <c r="K24" i="9"/>
  <c r="J24" i="9"/>
  <c r="I24" i="9"/>
  <c r="H24" i="9"/>
  <c r="G24" i="9"/>
  <c r="F24" i="9"/>
  <c r="W36" i="9"/>
  <c r="F36" i="9"/>
  <c r="E36" i="9"/>
  <c r="G36" i="9"/>
  <c r="H36" i="9"/>
  <c r="P36" i="9"/>
  <c r="O36" i="9"/>
  <c r="N36" i="9"/>
  <c r="M36" i="9"/>
  <c r="S36" i="9"/>
  <c r="K36" i="9"/>
  <c r="T36" i="9"/>
  <c r="L36" i="9"/>
  <c r="R36" i="9"/>
  <c r="J36" i="9"/>
  <c r="Q36" i="9"/>
  <c r="I36" i="9"/>
  <c r="J14" i="9"/>
  <c r="I14" i="9"/>
  <c r="H14" i="9"/>
  <c r="E14" i="9"/>
  <c r="L14" i="9"/>
  <c r="K14" i="9"/>
  <c r="F14" i="9"/>
  <c r="G14" i="9"/>
  <c r="V26" i="9"/>
  <c r="J26" i="9"/>
  <c r="H26" i="9"/>
  <c r="I26" i="9"/>
  <c r="G26" i="9"/>
  <c r="F26" i="9"/>
  <c r="E26" i="9"/>
  <c r="P26" i="9"/>
  <c r="O26" i="9"/>
  <c r="N26" i="9"/>
  <c r="M26" i="9"/>
  <c r="L26" i="9"/>
  <c r="K26" i="9"/>
  <c r="H38" i="9"/>
  <c r="G38" i="9"/>
  <c r="E38" i="9"/>
  <c r="F38" i="9"/>
  <c r="R38" i="9"/>
  <c r="J38" i="9"/>
  <c r="I38" i="9"/>
  <c r="Q38" i="9"/>
  <c r="O38" i="9"/>
  <c r="P38" i="9"/>
  <c r="N38" i="9"/>
  <c r="M38" i="9"/>
  <c r="T38" i="9"/>
  <c r="L38" i="9"/>
  <c r="S38" i="9"/>
  <c r="K38" i="9"/>
  <c r="N50" i="9"/>
  <c r="M50" i="9"/>
  <c r="P50" i="9"/>
  <c r="H50" i="9"/>
  <c r="L50" i="9"/>
  <c r="O50" i="9"/>
  <c r="G50" i="9"/>
  <c r="F50" i="9"/>
  <c r="E50" i="9"/>
  <c r="K50" i="9"/>
  <c r="I50" i="9"/>
  <c r="J50" i="9"/>
  <c r="Z50" i="9"/>
  <c r="R50" i="9"/>
  <c r="Y50" i="9"/>
  <c r="Q50" i="9"/>
  <c r="X50" i="9"/>
  <c r="W50" i="9"/>
  <c r="V50" i="9"/>
  <c r="U50" i="9"/>
  <c r="AB50" i="9"/>
  <c r="T50" i="9"/>
  <c r="AA50" i="9"/>
  <c r="S50" i="9"/>
  <c r="Y44" i="9"/>
  <c r="F44" i="9"/>
  <c r="L44" i="9"/>
  <c r="H44" i="9"/>
  <c r="E44" i="9"/>
  <c r="G44" i="9"/>
  <c r="K44" i="9"/>
  <c r="I44" i="9"/>
  <c r="J44" i="9"/>
  <c r="R44" i="9"/>
  <c r="Q44" i="9"/>
  <c r="X44" i="9"/>
  <c r="W44" i="9"/>
  <c r="V44" i="9"/>
  <c r="U44" i="9"/>
  <c r="P44" i="9"/>
  <c r="O44" i="9"/>
  <c r="N44" i="9"/>
  <c r="M44" i="9"/>
  <c r="T44" i="9"/>
  <c r="S44" i="9"/>
  <c r="O9" i="9"/>
  <c r="F9" i="9"/>
  <c r="AF9" i="9"/>
  <c r="E9" i="9"/>
  <c r="AE9" i="9"/>
  <c r="AD9" i="9"/>
  <c r="AC9" i="9"/>
  <c r="H9" i="9"/>
  <c r="G9" i="9"/>
  <c r="Y27" i="9"/>
  <c r="H27" i="9"/>
  <c r="P27" i="9"/>
  <c r="O27" i="9"/>
  <c r="N27" i="9"/>
  <c r="M27" i="9"/>
  <c r="E27" i="9"/>
  <c r="L27" i="9"/>
  <c r="K27" i="9"/>
  <c r="J27" i="9"/>
  <c r="I27" i="9"/>
  <c r="F27" i="9"/>
  <c r="G27" i="9"/>
  <c r="AD16" i="9"/>
  <c r="L16" i="9"/>
  <c r="I16" i="9"/>
  <c r="G16" i="9"/>
  <c r="H16" i="9"/>
  <c r="F16" i="9"/>
  <c r="E16" i="9"/>
  <c r="J16" i="9"/>
  <c r="K16" i="9"/>
  <c r="I52" i="9"/>
  <c r="P52" i="9"/>
  <c r="H52" i="9"/>
  <c r="J52" i="9"/>
  <c r="O52" i="9"/>
  <c r="G52" i="9"/>
  <c r="K52" i="9"/>
  <c r="N52" i="9"/>
  <c r="F52" i="9"/>
  <c r="M52" i="9"/>
  <c r="E52" i="9"/>
  <c r="L52" i="9"/>
  <c r="AB52" i="9"/>
  <c r="T52" i="9"/>
  <c r="AA52" i="9"/>
  <c r="S52" i="9"/>
  <c r="Z52" i="9"/>
  <c r="R52" i="9"/>
  <c r="Y52" i="9"/>
  <c r="Q52" i="9"/>
  <c r="W52" i="9"/>
  <c r="X52" i="9"/>
  <c r="V52" i="9"/>
  <c r="U52" i="9"/>
  <c r="P56" i="9"/>
  <c r="H56" i="9"/>
  <c r="N56" i="9"/>
  <c r="F56" i="9"/>
  <c r="M56" i="9"/>
  <c r="E56" i="9"/>
  <c r="O56" i="9"/>
  <c r="G56" i="9"/>
  <c r="L56" i="9"/>
  <c r="K56" i="9"/>
  <c r="I56" i="9"/>
  <c r="J56" i="9"/>
  <c r="Z56" i="9"/>
  <c r="R56" i="9"/>
  <c r="Y56" i="9"/>
  <c r="Q56" i="9"/>
  <c r="X56" i="9"/>
  <c r="W56" i="9"/>
  <c r="V56" i="9"/>
  <c r="U56" i="9"/>
  <c r="AB56" i="9"/>
  <c r="T56" i="9"/>
  <c r="AA56" i="9"/>
  <c r="S56" i="9"/>
  <c r="Q10" i="9"/>
  <c r="AC10" i="9"/>
  <c r="H10" i="9"/>
  <c r="G10" i="9"/>
  <c r="F10" i="9"/>
  <c r="AF10" i="9"/>
  <c r="AE10" i="9"/>
  <c r="AD10" i="9"/>
  <c r="E10" i="9"/>
  <c r="P15" i="9"/>
  <c r="F15" i="9"/>
  <c r="E15" i="9"/>
  <c r="L15" i="9"/>
  <c r="K15" i="9"/>
  <c r="J15" i="9"/>
  <c r="I15" i="9"/>
  <c r="H15" i="9"/>
  <c r="G15" i="9"/>
  <c r="AE39" i="9"/>
  <c r="E39" i="9"/>
  <c r="G39" i="9"/>
  <c r="H39" i="9"/>
  <c r="F39" i="9"/>
  <c r="P39" i="9"/>
  <c r="O39" i="9"/>
  <c r="N39" i="9"/>
  <c r="M39" i="9"/>
  <c r="V39" i="9"/>
  <c r="T39" i="9"/>
  <c r="L39" i="9"/>
  <c r="U39" i="9"/>
  <c r="S39" i="9"/>
  <c r="K39" i="9"/>
  <c r="R39" i="9"/>
  <c r="J39" i="9"/>
  <c r="W39" i="9"/>
  <c r="Q39" i="9"/>
  <c r="I39" i="9"/>
  <c r="X39" i="9"/>
  <c r="AE51" i="9"/>
  <c r="N51" i="9"/>
  <c r="M51" i="9"/>
  <c r="E51" i="9"/>
  <c r="J51" i="9"/>
  <c r="L51" i="9"/>
  <c r="K51" i="9"/>
  <c r="I51" i="9"/>
  <c r="F51" i="9"/>
  <c r="H51" i="9"/>
  <c r="P51" i="9"/>
  <c r="O51" i="9"/>
  <c r="G51" i="9"/>
  <c r="V51" i="9"/>
  <c r="U51" i="9"/>
  <c r="AB51" i="9"/>
  <c r="T51" i="9"/>
  <c r="AA51" i="9"/>
  <c r="S51" i="9"/>
  <c r="Z51" i="9"/>
  <c r="R51" i="9"/>
  <c r="Y51" i="9"/>
  <c r="Q51" i="9"/>
  <c r="X51" i="9"/>
  <c r="W51" i="9"/>
  <c r="W28" i="9"/>
  <c r="E28" i="9"/>
  <c r="N28" i="9"/>
  <c r="M28" i="9"/>
  <c r="L28" i="9"/>
  <c r="K28" i="9"/>
  <c r="J28" i="9"/>
  <c r="I28" i="9"/>
  <c r="H28" i="9"/>
  <c r="G28" i="9"/>
  <c r="P28" i="9"/>
  <c r="F28" i="9"/>
  <c r="O28" i="9"/>
  <c r="Y40" i="9"/>
  <c r="L40" i="9"/>
  <c r="J40" i="9"/>
  <c r="I40" i="9"/>
  <c r="H40" i="9"/>
  <c r="G40" i="9"/>
  <c r="E40" i="9"/>
  <c r="K40" i="9"/>
  <c r="F40" i="9"/>
  <c r="N40" i="9"/>
  <c r="M40" i="9"/>
  <c r="T40" i="9"/>
  <c r="S40" i="9"/>
  <c r="R40" i="9"/>
  <c r="Q40" i="9"/>
  <c r="X40" i="9"/>
  <c r="W40" i="9"/>
  <c r="V40" i="9"/>
  <c r="U40" i="9"/>
  <c r="P40" i="9"/>
  <c r="O40" i="9"/>
  <c r="AD17" i="9"/>
  <c r="J17" i="9"/>
  <c r="I17" i="9"/>
  <c r="E17" i="9"/>
  <c r="L17" i="9"/>
  <c r="F17" i="9"/>
  <c r="H17" i="9"/>
  <c r="K17" i="9"/>
  <c r="G17" i="9"/>
  <c r="S29" i="9"/>
  <c r="J29" i="9"/>
  <c r="I29" i="9"/>
  <c r="H29" i="9"/>
  <c r="F29" i="9"/>
  <c r="O29" i="9"/>
  <c r="G29" i="9"/>
  <c r="P29" i="9"/>
  <c r="E29" i="9"/>
  <c r="N29" i="9"/>
  <c r="M29" i="9"/>
  <c r="L29" i="9"/>
  <c r="K29" i="9"/>
  <c r="AE41" i="9"/>
  <c r="F41" i="9"/>
  <c r="E41" i="9"/>
  <c r="H41" i="9"/>
  <c r="G41" i="9"/>
  <c r="L41" i="9"/>
  <c r="K41" i="9"/>
  <c r="J41" i="9"/>
  <c r="I41" i="9"/>
  <c r="R41" i="9"/>
  <c r="Q41" i="9"/>
  <c r="X41" i="9"/>
  <c r="W41" i="9"/>
  <c r="V41" i="9"/>
  <c r="U41" i="9"/>
  <c r="P41" i="9"/>
  <c r="O41" i="9"/>
  <c r="N41" i="9"/>
  <c r="M41" i="9"/>
  <c r="T41" i="9"/>
  <c r="S41" i="9"/>
  <c r="N53" i="9"/>
  <c r="F53" i="9"/>
  <c r="E53" i="9"/>
  <c r="L53" i="9"/>
  <c r="P53" i="9"/>
  <c r="H53" i="9"/>
  <c r="O53" i="9"/>
  <c r="G53" i="9"/>
  <c r="M53" i="9"/>
  <c r="K53" i="9"/>
  <c r="J53" i="9"/>
  <c r="I53" i="9"/>
  <c r="Z53" i="9"/>
  <c r="R53" i="9"/>
  <c r="Y53" i="9"/>
  <c r="Q53" i="9"/>
  <c r="X53" i="9"/>
  <c r="W53" i="9"/>
  <c r="V53" i="9"/>
  <c r="U53" i="9"/>
  <c r="AB53" i="9"/>
  <c r="T53" i="9"/>
  <c r="AA53" i="9"/>
  <c r="S53" i="9"/>
  <c r="R21" i="9"/>
  <c r="F21" i="9"/>
  <c r="N21" i="9"/>
  <c r="E21" i="9"/>
  <c r="M21" i="9"/>
  <c r="K21" i="9"/>
  <c r="L21" i="9"/>
  <c r="J21" i="9"/>
  <c r="I21" i="9"/>
  <c r="H21" i="9"/>
  <c r="P21" i="9"/>
  <c r="O21" i="9"/>
  <c r="G21" i="9"/>
  <c r="F18" i="9"/>
  <c r="E18" i="9"/>
  <c r="L18" i="9"/>
  <c r="K18" i="9"/>
  <c r="J18" i="9"/>
  <c r="I18" i="9"/>
  <c r="H18" i="9"/>
  <c r="G18" i="9"/>
  <c r="W30" i="9"/>
  <c r="H30" i="9"/>
  <c r="E30" i="9"/>
  <c r="G30" i="9"/>
  <c r="F30" i="9"/>
  <c r="P30" i="9"/>
  <c r="O30" i="9"/>
  <c r="N30" i="9"/>
  <c r="M30" i="9"/>
  <c r="K30" i="9"/>
  <c r="L30" i="9"/>
  <c r="J30" i="9"/>
  <c r="I30" i="9"/>
  <c r="H42" i="9"/>
  <c r="G42" i="9"/>
  <c r="E42" i="9"/>
  <c r="J42" i="9"/>
  <c r="F42" i="9"/>
  <c r="L42" i="9"/>
  <c r="K42" i="9"/>
  <c r="I42" i="9"/>
  <c r="V42" i="9"/>
  <c r="U42" i="9"/>
  <c r="P42" i="9"/>
  <c r="O42" i="9"/>
  <c r="N42" i="9"/>
  <c r="M42" i="9"/>
  <c r="T42" i="9"/>
  <c r="S42" i="9"/>
  <c r="R42" i="9"/>
  <c r="Q42" i="9"/>
  <c r="X42" i="9"/>
  <c r="W42" i="9"/>
  <c r="G54" i="9"/>
  <c r="M54" i="9"/>
  <c r="E54" i="9"/>
  <c r="L54" i="9"/>
  <c r="J54" i="9"/>
  <c r="I54" i="9"/>
  <c r="K54" i="9"/>
  <c r="F54" i="9"/>
  <c r="N54" i="9"/>
  <c r="P54" i="9"/>
  <c r="O54" i="9"/>
  <c r="H54" i="9"/>
  <c r="V54" i="9"/>
  <c r="U54" i="9"/>
  <c r="AA54" i="9"/>
  <c r="S54" i="9"/>
  <c r="AB54" i="9"/>
  <c r="T54" i="9"/>
  <c r="Z54" i="9"/>
  <c r="R54" i="9"/>
  <c r="Y54" i="9"/>
  <c r="Q54" i="9"/>
  <c r="X54" i="9"/>
  <c r="W54" i="9"/>
  <c r="N19" i="9"/>
  <c r="L19" i="9"/>
  <c r="K19" i="9"/>
  <c r="J19" i="9"/>
  <c r="I19" i="9"/>
  <c r="E19" i="9"/>
  <c r="H19" i="9"/>
  <c r="G19" i="9"/>
  <c r="F19" i="9"/>
  <c r="W31" i="9"/>
  <c r="E31" i="9"/>
  <c r="H31" i="9"/>
  <c r="G31" i="9"/>
  <c r="F31" i="9"/>
  <c r="N31" i="9"/>
  <c r="R31" i="9"/>
  <c r="Q31" i="9"/>
  <c r="M31" i="9"/>
  <c r="L31" i="9"/>
  <c r="K31" i="9"/>
  <c r="J31" i="9"/>
  <c r="I31" i="9"/>
  <c r="P31" i="9"/>
  <c r="T31" i="9"/>
  <c r="O31" i="9"/>
  <c r="S31" i="9"/>
  <c r="I43" i="9"/>
  <c r="H43" i="9"/>
  <c r="G43" i="9"/>
  <c r="L43" i="9"/>
  <c r="J43" i="9"/>
  <c r="F43" i="9"/>
  <c r="E43" i="9"/>
  <c r="K43" i="9"/>
  <c r="N43" i="9"/>
  <c r="M43" i="9"/>
  <c r="T43" i="9"/>
  <c r="S43" i="9"/>
  <c r="R43" i="9"/>
  <c r="Q43" i="9"/>
  <c r="W43" i="9"/>
  <c r="X43" i="9"/>
  <c r="V43" i="9"/>
  <c r="U43" i="9"/>
  <c r="P43" i="9"/>
  <c r="O43" i="9"/>
  <c r="I55" i="9"/>
  <c r="H55" i="9"/>
  <c r="P55" i="9"/>
  <c r="O55" i="9"/>
  <c r="G55" i="9"/>
  <c r="M55" i="9"/>
  <c r="E55" i="9"/>
  <c r="L55" i="9"/>
  <c r="N55" i="9"/>
  <c r="F55" i="9"/>
  <c r="K55" i="9"/>
  <c r="J55" i="9"/>
  <c r="AB55" i="9"/>
  <c r="T55" i="9"/>
  <c r="AA55" i="9"/>
  <c r="S55" i="9"/>
  <c r="Z55" i="9"/>
  <c r="R55" i="9"/>
  <c r="Y55" i="9"/>
  <c r="Q55" i="9"/>
  <c r="X55" i="9"/>
  <c r="W55" i="9"/>
  <c r="V55" i="9"/>
  <c r="U55" i="9"/>
  <c r="O11" i="9"/>
  <c r="J11" i="9"/>
  <c r="I11" i="9"/>
  <c r="AF11" i="9"/>
  <c r="E11" i="9"/>
  <c r="AE11" i="9"/>
  <c r="AD11" i="9"/>
  <c r="AC11" i="9"/>
  <c r="L11" i="9"/>
  <c r="K11" i="9"/>
  <c r="H11" i="9"/>
  <c r="G11" i="9"/>
  <c r="F11" i="9"/>
  <c r="L22" i="9"/>
  <c r="K22" i="9"/>
  <c r="J22" i="9"/>
  <c r="I22" i="9"/>
  <c r="H22" i="9"/>
  <c r="P22" i="9"/>
  <c r="E22" i="9"/>
  <c r="G22" i="9"/>
  <c r="O22" i="9"/>
  <c r="F22" i="9"/>
  <c r="N22" i="9"/>
  <c r="M22" i="9"/>
  <c r="AA7" i="9"/>
  <c r="Y7" i="9"/>
  <c r="AF7" i="9"/>
  <c r="Z7" i="9"/>
  <c r="AE7" i="9"/>
  <c r="AD7" i="9"/>
  <c r="AC7" i="9"/>
  <c r="AB7" i="9"/>
  <c r="V10" i="9"/>
  <c r="P10" i="9"/>
  <c r="R10" i="9"/>
  <c r="O10" i="9"/>
  <c r="AE53" i="9"/>
  <c r="AF41" i="9"/>
  <c r="AF38" i="9"/>
  <c r="T28" i="9"/>
  <c r="AA8" i="9"/>
  <c r="AF48" i="9"/>
  <c r="AB8" i="9"/>
  <c r="P8" i="9"/>
  <c r="O8" i="9"/>
  <c r="Z48" i="9"/>
  <c r="W8" i="9"/>
  <c r="AD48" i="9"/>
  <c r="AB39" i="9"/>
  <c r="R28" i="9"/>
  <c r="AC39" i="9"/>
  <c r="W10" i="9"/>
  <c r="T8" i="9"/>
  <c r="AD55" i="9"/>
  <c r="AC48" i="9"/>
  <c r="AA39" i="9"/>
  <c r="R23" i="9"/>
  <c r="AF53" i="9"/>
  <c r="AB48" i="9"/>
  <c r="AD53" i="9"/>
  <c r="Y48" i="9"/>
  <c r="AD38" i="9"/>
  <c r="AB19" i="9"/>
  <c r="AC53" i="9"/>
  <c r="AC45" i="9"/>
  <c r="AC38" i="9"/>
  <c r="O19" i="9"/>
  <c r="M10" i="9"/>
  <c r="AC43" i="9"/>
  <c r="AA38" i="9"/>
  <c r="AF18" i="9"/>
  <c r="AF19" i="9"/>
  <c r="Z43" i="9"/>
  <c r="Y38" i="9"/>
  <c r="S18" i="9"/>
  <c r="AF49" i="9"/>
  <c r="X38" i="9"/>
  <c r="Q18" i="9"/>
  <c r="AE49" i="9"/>
  <c r="T29" i="9"/>
  <c r="AD49" i="9"/>
  <c r="AD39" i="9"/>
  <c r="Q29" i="9"/>
  <c r="AB11" i="9"/>
  <c r="AA11" i="9"/>
  <c r="X11" i="9"/>
  <c r="V9" i="9"/>
  <c r="K8" i="9"/>
  <c r="AF56" i="9"/>
  <c r="AC49" i="9"/>
  <c r="Y43" i="9"/>
  <c r="AA41" i="9"/>
  <c r="Z39" i="9"/>
  <c r="U38" i="9"/>
  <c r="V35" i="9"/>
  <c r="AE33" i="9"/>
  <c r="AE31" i="9"/>
  <c r="Y30" i="9"/>
  <c r="AB29" i="9"/>
  <c r="AC28" i="9"/>
  <c r="AF26" i="9"/>
  <c r="AC25" i="9"/>
  <c r="Q22" i="9"/>
  <c r="T21" i="9"/>
  <c r="W19" i="9"/>
  <c r="AB18" i="9"/>
  <c r="M15" i="9"/>
  <c r="Q13" i="9"/>
  <c r="Y11" i="9"/>
  <c r="T11" i="9"/>
  <c r="R9" i="9"/>
  <c r="AC56" i="9"/>
  <c r="AD52" i="9"/>
  <c r="AB49" i="9"/>
  <c r="Z41" i="9"/>
  <c r="Y39" i="9"/>
  <c r="U35" i="9"/>
  <c r="AD33" i="9"/>
  <c r="AD31" i="9"/>
  <c r="V30" i="9"/>
  <c r="AA29" i="9"/>
  <c r="AB28" i="9"/>
  <c r="AB26" i="9"/>
  <c r="AB25" i="9"/>
  <c r="S21" i="9"/>
  <c r="V19" i="9"/>
  <c r="AA18" i="9"/>
  <c r="AF14" i="9"/>
  <c r="P13" i="9"/>
  <c r="S11" i="9"/>
  <c r="P9" i="9"/>
  <c r="AF51" i="9"/>
  <c r="Y49" i="9"/>
  <c r="Y42" i="9"/>
  <c r="Y41" i="9"/>
  <c r="W34" i="9"/>
  <c r="AC33" i="9"/>
  <c r="AC31" i="9"/>
  <c r="U30" i="9"/>
  <c r="Z29" i="9"/>
  <c r="Y28" i="9"/>
  <c r="Y26" i="9"/>
  <c r="X25" i="9"/>
  <c r="X23" i="9"/>
  <c r="Q21" i="9"/>
  <c r="U19" i="9"/>
  <c r="X18" i="9"/>
  <c r="AB16" i="9"/>
  <c r="X14" i="9"/>
  <c r="O13" i="9"/>
  <c r="Q11" i="9"/>
  <c r="AD51" i="9"/>
  <c r="AF45" i="9"/>
  <c r="V34" i="9"/>
  <c r="Y33" i="9"/>
  <c r="AB31" i="9"/>
  <c r="T30" i="9"/>
  <c r="Y29" i="9"/>
  <c r="X28" i="9"/>
  <c r="T26" i="9"/>
  <c r="U25" i="9"/>
  <c r="U23" i="9"/>
  <c r="AF21" i="9"/>
  <c r="AA20" i="9"/>
  <c r="T19" i="9"/>
  <c r="W18" i="9"/>
  <c r="X16" i="9"/>
  <c r="U14" i="9"/>
  <c r="N13" i="9"/>
  <c r="P11" i="9"/>
  <c r="AF55" i="9"/>
  <c r="AC51" i="9"/>
  <c r="AE45" i="9"/>
  <c r="AC36" i="9"/>
  <c r="U34" i="9"/>
  <c r="V33" i="9"/>
  <c r="Y31" i="9"/>
  <c r="S30" i="9"/>
  <c r="X29" i="9"/>
  <c r="V28" i="9"/>
  <c r="T25" i="9"/>
  <c r="T23" i="9"/>
  <c r="AE21" i="9"/>
  <c r="Z20" i="9"/>
  <c r="S19" i="9"/>
  <c r="U18" i="9"/>
  <c r="U16" i="9"/>
  <c r="T14" i="9"/>
  <c r="AA12" i="9"/>
  <c r="M11" i="9"/>
  <c r="AE55" i="9"/>
  <c r="AD45" i="9"/>
  <c r="Z36" i="9"/>
  <c r="AC32" i="9"/>
  <c r="X31" i="9"/>
  <c r="R30" i="9"/>
  <c r="U29" i="9"/>
  <c r="U28" i="9"/>
  <c r="S25" i="9"/>
  <c r="S23" i="9"/>
  <c r="AC21" i="9"/>
  <c r="Y20" i="9"/>
  <c r="P19" i="9"/>
  <c r="T18" i="9"/>
  <c r="T16" i="9"/>
  <c r="S14" i="9"/>
  <c r="Z12" i="9"/>
  <c r="U36" i="9"/>
  <c r="Z32" i="9"/>
  <c r="V31" i="9"/>
  <c r="Q30" i="9"/>
  <c r="R25" i="9"/>
  <c r="AB21" i="9"/>
  <c r="S16" i="9"/>
  <c r="X15" i="9"/>
  <c r="R14" i="9"/>
  <c r="Y12" i="9"/>
  <c r="AC55" i="9"/>
  <c r="AA48" i="9"/>
  <c r="AA44" i="9"/>
  <c r="AF39" i="9"/>
  <c r="AB38" i="9"/>
  <c r="AC35" i="9"/>
  <c r="Y32" i="9"/>
  <c r="U31" i="9"/>
  <c r="R29" i="9"/>
  <c r="S28" i="9"/>
  <c r="X24" i="9"/>
  <c r="Q23" i="9"/>
  <c r="AA21" i="9"/>
  <c r="AE19" i="9"/>
  <c r="M19" i="9"/>
  <c r="R18" i="9"/>
  <c r="R16" i="9"/>
  <c r="W15" i="9"/>
  <c r="Q14" i="9"/>
  <c r="X12" i="9"/>
  <c r="Z44" i="9"/>
  <c r="Z35" i="9"/>
  <c r="X32" i="9"/>
  <c r="AF30" i="9"/>
  <c r="W24" i="9"/>
  <c r="Z21" i="9"/>
  <c r="Q16" i="9"/>
  <c r="V15" i="9"/>
  <c r="P14" i="9"/>
  <c r="T12" i="9"/>
  <c r="AD41" i="9"/>
  <c r="Z38" i="9"/>
  <c r="Y35" i="9"/>
  <c r="W32" i="9"/>
  <c r="AE30" i="9"/>
  <c r="AF29" i="9"/>
  <c r="AF28" i="9"/>
  <c r="Q28" i="9"/>
  <c r="V24" i="9"/>
  <c r="Y22" i="9"/>
  <c r="Y21" i="9"/>
  <c r="AA19" i="9"/>
  <c r="AE18" i="9"/>
  <c r="P18" i="9"/>
  <c r="P16" i="9"/>
  <c r="U15" i="9"/>
  <c r="Y13" i="9"/>
  <c r="Q12" i="9"/>
  <c r="AD46" i="9"/>
  <c r="AC41" i="9"/>
  <c r="X35" i="9"/>
  <c r="AD30" i="9"/>
  <c r="AD29" i="9"/>
  <c r="AE28" i="9"/>
  <c r="U24" i="9"/>
  <c r="X22" i="9"/>
  <c r="X21" i="9"/>
  <c r="Y19" i="9"/>
  <c r="AD18" i="9"/>
  <c r="O18" i="9"/>
  <c r="T15" i="9"/>
  <c r="X13" i="9"/>
  <c r="Y46" i="9"/>
  <c r="AB41" i="9"/>
  <c r="AF33" i="9"/>
  <c r="AF31" i="9"/>
  <c r="AC30" i="9"/>
  <c r="AC29" i="9"/>
  <c r="AD28" i="9"/>
  <c r="AD25" i="9"/>
  <c r="T22" i="9"/>
  <c r="W21" i="9"/>
  <c r="X19" i="9"/>
  <c r="AC18" i="9"/>
  <c r="T13" i="9"/>
  <c r="W37" i="9"/>
  <c r="X37" i="9"/>
  <c r="Z37" i="9"/>
  <c r="AA37" i="9"/>
  <c r="AB37" i="9"/>
  <c r="Z47" i="9"/>
  <c r="R27" i="9"/>
  <c r="U17" i="9"/>
  <c r="L9" i="9"/>
  <c r="J9" i="9"/>
  <c r="K9" i="9"/>
  <c r="T20" i="9"/>
  <c r="Q17" i="9"/>
  <c r="AA47" i="9"/>
  <c r="AB47" i="9"/>
  <c r="AD47" i="9"/>
  <c r="AF47" i="9"/>
  <c r="AE47" i="9"/>
  <c r="U37" i="9"/>
  <c r="T17" i="9"/>
  <c r="AD50" i="9"/>
  <c r="AE50" i="9"/>
  <c r="AF50" i="9"/>
  <c r="R17" i="9"/>
  <c r="AD27" i="9"/>
  <c r="AA32" i="9"/>
  <c r="AB32" i="9"/>
  <c r="AD32" i="9"/>
  <c r="AF32" i="9"/>
  <c r="AE32" i="9"/>
  <c r="Y10" i="9"/>
  <c r="J10" i="9"/>
  <c r="K10" i="9"/>
  <c r="AC50" i="9"/>
  <c r="AD40" i="9"/>
  <c r="U33" i="9"/>
  <c r="AB27" i="9"/>
  <c r="AF23" i="9"/>
  <c r="O12" i="9"/>
  <c r="V14" i="9"/>
  <c r="W14" i="9"/>
  <c r="M14" i="9"/>
  <c r="Y14" i="9"/>
  <c r="N14" i="9"/>
  <c r="Z14" i="9"/>
  <c r="O14" i="9"/>
  <c r="AA14" i="9"/>
  <c r="Z24" i="9"/>
  <c r="AA24" i="9"/>
  <c r="Q24" i="9"/>
  <c r="AC24" i="9"/>
  <c r="AE24" i="9"/>
  <c r="R24" i="9"/>
  <c r="AD24" i="9"/>
  <c r="S24" i="9"/>
  <c r="AE44" i="9"/>
  <c r="AF44" i="9"/>
  <c r="AD54" i="9"/>
  <c r="AE54" i="9"/>
  <c r="AF54" i="9"/>
  <c r="AC46" i="9"/>
  <c r="AC40" i="9"/>
  <c r="AE37" i="9"/>
  <c r="Y36" i="9"/>
  <c r="AA27" i="9"/>
  <c r="X26" i="9"/>
  <c r="AE23" i="9"/>
  <c r="AC22" i="9"/>
  <c r="AF16" i="9"/>
  <c r="AE14" i="9"/>
  <c r="AC13" i="9"/>
  <c r="N12" i="9"/>
  <c r="V17" i="9"/>
  <c r="W17" i="9"/>
  <c r="M17" i="9"/>
  <c r="Y17" i="9"/>
  <c r="O17" i="9"/>
  <c r="N17" i="9"/>
  <c r="Z17" i="9"/>
  <c r="AA17" i="9"/>
  <c r="V37" i="9"/>
  <c r="Y47" i="9"/>
  <c r="S17" i="9"/>
  <c r="R20" i="9"/>
  <c r="AD20" i="9"/>
  <c r="S20" i="9"/>
  <c r="AE20" i="9"/>
  <c r="U20" i="9"/>
  <c r="V20" i="9"/>
  <c r="W20" i="9"/>
  <c r="X20" i="9"/>
  <c r="R22" i="9"/>
  <c r="AD22" i="9"/>
  <c r="S22" i="9"/>
  <c r="AE22" i="9"/>
  <c r="U22" i="9"/>
  <c r="V22" i="9"/>
  <c r="W22" i="9"/>
  <c r="AA43" i="9"/>
  <c r="AB43" i="9"/>
  <c r="AD43" i="9"/>
  <c r="AE43" i="9"/>
  <c r="AF43" i="9"/>
  <c r="AB9" i="9"/>
  <c r="N15" i="9"/>
  <c r="Z15" i="9"/>
  <c r="O15" i="9"/>
  <c r="AA15" i="9"/>
  <c r="Q15" i="9"/>
  <c r="AC15" i="9"/>
  <c r="R15" i="9"/>
  <c r="AD15" i="9"/>
  <c r="S15" i="9"/>
  <c r="AE15" i="9"/>
  <c r="V25" i="9"/>
  <c r="W25" i="9"/>
  <c r="Y25" i="9"/>
  <c r="Z25" i="9"/>
  <c r="AA25" i="9"/>
  <c r="AA34" i="9"/>
  <c r="AB34" i="9"/>
  <c r="AD34" i="9"/>
  <c r="AF34" i="9"/>
  <c r="AE34" i="9"/>
  <c r="Z45" i="9"/>
  <c r="AA45" i="9"/>
  <c r="AB45" i="9"/>
  <c r="AC54" i="9"/>
  <c r="AB46" i="9"/>
  <c r="AD44" i="9"/>
  <c r="AD37" i="9"/>
  <c r="X36" i="9"/>
  <c r="Z34" i="9"/>
  <c r="Z27" i="9"/>
  <c r="W26" i="9"/>
  <c r="AF24" i="9"/>
  <c r="AB22" i="9"/>
  <c r="AF20" i="9"/>
  <c r="M20" i="9"/>
  <c r="AC17" i="9"/>
  <c r="AE16" i="9"/>
  <c r="AF15" i="9"/>
  <c r="AD14" i="9"/>
  <c r="Z40" i="9"/>
  <c r="AA40" i="9"/>
  <c r="AB40" i="9"/>
  <c r="AF40" i="9"/>
  <c r="Q20" i="9"/>
  <c r="P17" i="9"/>
  <c r="R12" i="9"/>
  <c r="S12" i="9"/>
  <c r="U12" i="9"/>
  <c r="V12" i="9"/>
  <c r="W12" i="9"/>
  <c r="M12" i="9"/>
  <c r="AA42" i="9"/>
  <c r="AB42" i="9"/>
  <c r="AD42" i="9"/>
  <c r="AF42" i="9"/>
  <c r="AE42" i="9"/>
  <c r="U32" i="9"/>
  <c r="AC27" i="9"/>
  <c r="AF17" i="9"/>
  <c r="P12" i="9"/>
  <c r="R13" i="9"/>
  <c r="AD13" i="9"/>
  <c r="S13" i="9"/>
  <c r="AE13" i="9"/>
  <c r="U13" i="9"/>
  <c r="V13" i="9"/>
  <c r="W13" i="9"/>
  <c r="V23" i="9"/>
  <c r="W23" i="9"/>
  <c r="Y23" i="9"/>
  <c r="Z23" i="9"/>
  <c r="AA23" i="9"/>
  <c r="AF37" i="9"/>
  <c r="AF22" i="9"/>
  <c r="AE17" i="9"/>
  <c r="M13" i="9"/>
  <c r="R11" i="9"/>
  <c r="V11" i="9"/>
  <c r="W11" i="9"/>
  <c r="AB10" i="9"/>
  <c r="AA9" i="9"/>
  <c r="AA35" i="9"/>
  <c r="AB35" i="9"/>
  <c r="AD35" i="9"/>
  <c r="AE35" i="9"/>
  <c r="AF35" i="9"/>
  <c r="AC44" i="9"/>
  <c r="AC42" i="9"/>
  <c r="AC37" i="9"/>
  <c r="Y34" i="9"/>
  <c r="AF25" i="9"/>
  <c r="AB24" i="9"/>
  <c r="AC23" i="9"/>
  <c r="AA22" i="9"/>
  <c r="AC20" i="9"/>
  <c r="AB17" i="9"/>
  <c r="AB15" i="9"/>
  <c r="AC14" i="9"/>
  <c r="AA13" i="9"/>
  <c r="Q27" i="9"/>
  <c r="S27" i="9"/>
  <c r="AE27" i="9"/>
  <c r="T27" i="9"/>
  <c r="AF27" i="9"/>
  <c r="V27" i="9"/>
  <c r="X27" i="9"/>
  <c r="W27" i="9"/>
  <c r="AE52" i="9"/>
  <c r="AF52" i="9"/>
  <c r="AC52" i="9"/>
  <c r="AE40" i="9"/>
  <c r="P20" i="9"/>
  <c r="W33" i="9"/>
  <c r="X33" i="9"/>
  <c r="Z33" i="9"/>
  <c r="AA33" i="9"/>
  <c r="AB33" i="9"/>
  <c r="O20" i="9"/>
  <c r="AF13" i="9"/>
  <c r="AA10" i="9"/>
  <c r="W9" i="9"/>
  <c r="V16" i="9"/>
  <c r="W16" i="9"/>
  <c r="M16" i="9"/>
  <c r="Y16" i="9"/>
  <c r="N16" i="9"/>
  <c r="Z16" i="9"/>
  <c r="O16" i="9"/>
  <c r="AA16" i="9"/>
  <c r="Z26" i="9"/>
  <c r="AA26" i="9"/>
  <c r="Q26" i="9"/>
  <c r="AC26" i="9"/>
  <c r="R26" i="9"/>
  <c r="AD26" i="9"/>
  <c r="AE26" i="9"/>
  <c r="S26" i="9"/>
  <c r="AA36" i="9"/>
  <c r="AB36" i="9"/>
  <c r="AD36" i="9"/>
  <c r="AF36" i="9"/>
  <c r="AE36" i="9"/>
  <c r="AE46" i="9"/>
  <c r="AF46" i="9"/>
  <c r="AD56" i="9"/>
  <c r="AE56" i="9"/>
  <c r="AC47" i="9"/>
  <c r="Z46" i="9"/>
  <c r="AB44" i="9"/>
  <c r="Z42" i="9"/>
  <c r="Y37" i="9"/>
  <c r="V36" i="9"/>
  <c r="X34" i="9"/>
  <c r="U27" i="9"/>
  <c r="U26" i="9"/>
  <c r="AE25" i="9"/>
  <c r="Y24" i="9"/>
  <c r="AB23" i="9"/>
  <c r="Z22" i="9"/>
  <c r="AB20" i="9"/>
  <c r="X17" i="9"/>
  <c r="AC16" i="9"/>
  <c r="Y15" i="9"/>
  <c r="AB14" i="9"/>
  <c r="Z13" i="9"/>
  <c r="AB12" i="9"/>
  <c r="AB30" i="9"/>
  <c r="AA49" i="9"/>
  <c r="W38" i="9"/>
  <c r="AA31" i="9"/>
  <c r="AA30" i="9"/>
  <c r="W29" i="9"/>
  <c r="AA28" i="9"/>
  <c r="V21" i="9"/>
  <c r="AD19" i="9"/>
  <c r="R19" i="9"/>
  <c r="Z18" i="9"/>
  <c r="N18" i="9"/>
  <c r="V38" i="9"/>
  <c r="Z31" i="9"/>
  <c r="Z30" i="9"/>
  <c r="V29" i="9"/>
  <c r="Z28" i="9"/>
  <c r="U21" i="9"/>
  <c r="AC19" i="9"/>
  <c r="Q19" i="9"/>
  <c r="Y18" i="9"/>
  <c r="M18" i="9"/>
  <c r="X30" i="9"/>
  <c r="AE38" i="9"/>
  <c r="AE29" i="9"/>
  <c r="AD21" i="9"/>
  <c r="Z19" i="9"/>
  <c r="V18" i="9"/>
  <c r="U9" i="9"/>
  <c r="I9" i="9"/>
  <c r="Z8" i="9"/>
  <c r="N8" i="9"/>
  <c r="T9" i="9"/>
  <c r="Y8" i="9"/>
  <c r="M8" i="9"/>
  <c r="Z10" i="9"/>
  <c r="N10" i="9"/>
  <c r="S9" i="9"/>
  <c r="X8" i="9"/>
  <c r="L8" i="9"/>
  <c r="Z11" i="9"/>
  <c r="N11" i="9"/>
  <c r="X10" i="9"/>
  <c r="L10" i="9"/>
  <c r="Q9" i="9"/>
  <c r="V8" i="9"/>
  <c r="J8" i="9"/>
  <c r="U8" i="9"/>
  <c r="I8" i="9"/>
  <c r="U10" i="9"/>
  <c r="I10" i="9"/>
  <c r="Z9" i="9"/>
  <c r="N9" i="9"/>
  <c r="S8" i="9"/>
  <c r="T10" i="9"/>
  <c r="Y9" i="9"/>
  <c r="M9" i="9"/>
  <c r="R8" i="9"/>
  <c r="U11" i="9"/>
  <c r="S10" i="9"/>
  <c r="X9" i="9"/>
  <c r="Q8" i="9"/>
  <c r="L7" i="9" l="1"/>
  <c r="T7" i="9"/>
  <c r="K7" i="9"/>
  <c r="X7" i="9"/>
  <c r="W7" i="9"/>
  <c r="R7" i="9"/>
  <c r="F7" i="9"/>
  <c r="O7" i="9"/>
  <c r="E7" i="9"/>
  <c r="I7" i="9"/>
  <c r="V7" i="9"/>
  <c r="Q7" i="9"/>
  <c r="U7" i="9"/>
  <c r="H7" i="9"/>
  <c r="M7" i="9"/>
  <c r="G7" i="9"/>
  <c r="S7" i="9"/>
  <c r="P7" i="9"/>
  <c r="N7" i="9"/>
  <c r="J7" i="9"/>
</calcChain>
</file>

<file path=xl/sharedStrings.xml><?xml version="1.0" encoding="utf-8"?>
<sst xmlns="http://schemas.openxmlformats.org/spreadsheetml/2006/main" count="164" uniqueCount="63">
  <si>
    <t>005</t>
  </si>
  <si>
    <t>0067</t>
  </si>
  <si>
    <t>01</t>
  </si>
  <si>
    <t>015</t>
  </si>
  <si>
    <t>02</t>
  </si>
  <si>
    <t>025</t>
  </si>
  <si>
    <t>03</t>
  </si>
  <si>
    <t>04</t>
  </si>
  <si>
    <t>05</t>
  </si>
  <si>
    <t>06</t>
  </si>
  <si>
    <t>08</t>
  </si>
  <si>
    <t>10</t>
  </si>
  <si>
    <t>125</t>
  </si>
  <si>
    <t>15</t>
  </si>
  <si>
    <t>20</t>
  </si>
  <si>
    <t>25</t>
  </si>
  <si>
    <t>30</t>
  </si>
  <si>
    <t>40</t>
  </si>
  <si>
    <t>GPA</t>
  </si>
  <si>
    <t>gpm</t>
  </si>
  <si>
    <t>Carrier Fluid</t>
  </si>
  <si>
    <t>Water</t>
  </si>
  <si>
    <t>Liquid Fert - 28%</t>
  </si>
  <si>
    <t>Liquid Fert - 32%</t>
  </si>
  <si>
    <t>10-34-0</t>
  </si>
  <si>
    <t>OFF</t>
  </si>
  <si>
    <t>NO TIP/ORIFICE</t>
  </si>
  <si>
    <t>N/A</t>
  </si>
  <si>
    <t>Nzl Bdy + NCV Cv</t>
  </si>
  <si>
    <t>Tip</t>
  </si>
  <si>
    <t>Tip Cv</t>
  </si>
  <si>
    <t>Equiv Cv
NCV Outlet</t>
  </si>
  <si>
    <t>Gen 2 Flow Max Offset</t>
  </si>
  <si>
    <t>Gen 2 Flow Min Offset</t>
  </si>
  <si>
    <t>Equiv Cv
Hi Flo Outlet</t>
  </si>
  <si>
    <t>Equivalent AUX Outlet</t>
  </si>
  <si>
    <t>Hi Flo Cv (NO NCV)</t>
  </si>
  <si>
    <t>Nzl Bdy + AUX Cv</t>
  </si>
  <si>
    <t>NCV</t>
  </si>
  <si>
    <t>AUX</t>
  </si>
  <si>
    <t>MAX</t>
  </si>
  <si>
    <t>MIN</t>
  </si>
  <si>
    <t>TARGET</t>
  </si>
  <si>
    <t>STANDARD MODE SPEED RANGE (MPH)</t>
  </si>
  <si>
    <t>Inch Spacing</t>
  </si>
  <si>
    <t>Enter</t>
  </si>
  <si>
    <t>RECOMMENDED TIP SIZE</t>
  </si>
  <si>
    <t>NCV TIP SIZE</t>
  </si>
  <si>
    <t>Standard Min Flow Offset</t>
  </si>
  <si>
    <t>Standard Max Flow Offset</t>
  </si>
  <si>
    <t>NCV + AUX TIERED NOZZLE MODE SPEED RANGE (MPH)</t>
  </si>
  <si>
    <t>Spacing (inches):</t>
  </si>
  <si>
    <t>NCV  &lt;-&gt;
NCV + AUX</t>
  </si>
  <si>
    <t>NCV  MIN</t>
  </si>
  <si>
    <t>NCV + AUX MAX</t>
  </si>
  <si>
    <t>MAX FLOW (GPM)</t>
  </si>
  <si>
    <t>TARGET BOOM (PSI)</t>
  </si>
  <si>
    <t>INCH SPACING</t>
  </si>
  <si>
    <t>NCV MAX FLOW (GPM)</t>
  </si>
  <si>
    <t>TARGET BOOM
(PSI)</t>
  </si>
  <si>
    <t>NCV + AUX
 MAX FLOW (GPM)</t>
  </si>
  <si>
    <t>Specifc Gravity:</t>
  </si>
  <si>
    <t>Example Specific Gravity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</si>
</sst>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0000"/>
  </numFmts>
  <fonts count="14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D488D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 applyBorder="1"/>
    <xf numFmtId="0" fontId="0" fillId="0" borderId="12" xfId="0" applyBorder="1" applyAlignment="1">
      <alignment horizontal="center"/>
    </xf>
    <xf numFmtId="0" fontId="4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26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Fill="1" applyBorder="1"/>
    <xf numFmtId="0" fontId="3" fillId="0" borderId="0" xfId="0" applyFont="1"/>
    <xf numFmtId="164" fontId="0" fillId="0" borderId="0" xfId="0" applyNumberFormat="1"/>
    <xf numFmtId="0" fontId="0" fillId="0" borderId="0" xfId="0" applyFont="1"/>
    <xf numFmtId="49" fontId="6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3" fillId="0" borderId="26" xfId="0" applyNumberFormat="1" applyFon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64" fontId="0" fillId="0" borderId="0" xfId="0" applyNumberFormat="1" applyFill="1"/>
    <xf numFmtId="0" fontId="3" fillId="0" borderId="0" xfId="0" applyFont="1" applyFill="1" applyBorder="1"/>
    <xf numFmtId="166" fontId="0" fillId="0" borderId="0" xfId="0" applyNumberFormat="1" applyFont="1" applyFill="1" applyBorder="1"/>
    <xf numFmtId="0" fontId="3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0" fontId="3" fillId="0" borderId="46" xfId="0" applyFont="1" applyBorder="1"/>
    <xf numFmtId="0" fontId="0" fillId="0" borderId="46" xfId="0" applyBorder="1"/>
    <xf numFmtId="164" fontId="0" fillId="0" borderId="46" xfId="0" applyNumberFormat="1" applyBorder="1"/>
    <xf numFmtId="164" fontId="0" fillId="0" borderId="46" xfId="0" applyNumberFormat="1" applyFill="1" applyBorder="1"/>
    <xf numFmtId="165" fontId="0" fillId="0" borderId="0" xfId="0" applyNumberForma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4" fontId="9" fillId="2" borderId="37" xfId="0" applyNumberFormat="1" applyFont="1" applyFill="1" applyBorder="1" applyAlignment="1">
      <alignment horizontal="center" wrapText="1"/>
    </xf>
    <xf numFmtId="164" fontId="9" fillId="2" borderId="38" xfId="0" applyNumberFormat="1" applyFont="1" applyFill="1" applyBorder="1" applyAlignment="1">
      <alignment horizontal="center" wrapText="1"/>
    </xf>
    <xf numFmtId="164" fontId="9" fillId="2" borderId="34" xfId="0" applyNumberFormat="1" applyFont="1" applyFill="1" applyBorder="1" applyAlignment="1">
      <alignment horizontal="center" wrapText="1"/>
    </xf>
    <xf numFmtId="164" fontId="9" fillId="2" borderId="35" xfId="0" applyNumberFormat="1" applyFont="1" applyFill="1" applyBorder="1" applyAlignment="1">
      <alignment horizontal="center" wrapText="1"/>
    </xf>
    <xf numFmtId="9" fontId="9" fillId="2" borderId="19" xfId="1" applyFont="1" applyFill="1" applyBorder="1" applyAlignment="1">
      <alignment horizontal="center" wrapText="1"/>
    </xf>
    <xf numFmtId="9" fontId="9" fillId="3" borderId="20" xfId="1" applyFont="1" applyFill="1" applyBorder="1" applyAlignment="1">
      <alignment horizontal="center" wrapText="1"/>
    </xf>
    <xf numFmtId="9" fontId="9" fillId="2" borderId="21" xfId="1" applyFont="1" applyFill="1" applyBorder="1" applyAlignment="1">
      <alignment horizontal="center" wrapText="1"/>
    </xf>
    <xf numFmtId="9" fontId="9" fillId="2" borderId="23" xfId="1" applyFont="1" applyFill="1" applyBorder="1" applyAlignment="1">
      <alignment horizontal="center" wrapText="1"/>
    </xf>
    <xf numFmtId="9" fontId="9" fillId="2" borderId="36" xfId="1" applyFont="1" applyFill="1" applyBorder="1" applyAlignment="1">
      <alignment horizontal="center" wrapText="1"/>
    </xf>
    <xf numFmtId="0" fontId="0" fillId="2" borderId="21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16" xfId="0" applyFont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6" xfId="0" applyFont="1" applyFill="1" applyBorder="1"/>
    <xf numFmtId="0" fontId="0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0" fillId="0" borderId="2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0" fontId="3" fillId="0" borderId="22" xfId="0" applyNumberFormat="1" applyFont="1" applyBorder="1" applyAlignment="1">
      <alignment horizontal="right" wrapText="1"/>
    </xf>
    <xf numFmtId="49" fontId="3" fillId="0" borderId="22" xfId="0" applyNumberFormat="1" applyFont="1" applyBorder="1" applyAlignment="1">
      <alignment horizontal="right"/>
    </xf>
    <xf numFmtId="164" fontId="13" fillId="3" borderId="4" xfId="0" applyNumberFormat="1" applyFont="1" applyFill="1" applyBorder="1" applyAlignment="1">
      <alignment horizontal="center" wrapText="1"/>
    </xf>
    <xf numFmtId="9" fontId="13" fillId="3" borderId="9" xfId="1" applyFont="1" applyFill="1" applyBorder="1" applyAlignment="1">
      <alignment horizontal="center"/>
    </xf>
    <xf numFmtId="49" fontId="12" fillId="0" borderId="9" xfId="0" applyNumberFormat="1" applyFont="1" applyBorder="1" applyAlignment="1">
      <alignment horizontal="center" wrapText="1"/>
    </xf>
    <xf numFmtId="49" fontId="12" fillId="0" borderId="11" xfId="0" applyNumberFormat="1" applyFont="1" applyBorder="1" applyAlignment="1">
      <alignment horizontal="center" wrapText="1"/>
    </xf>
    <xf numFmtId="2" fontId="0" fillId="0" borderId="46" xfId="0" applyNumberFormat="1" applyBorder="1"/>
    <xf numFmtId="164" fontId="4" fillId="0" borderId="7" xfId="0" applyNumberFormat="1" applyFont="1" applyFill="1" applyBorder="1" applyAlignment="1" applyProtection="1">
      <alignment horizontal="center" vertical="center"/>
      <protection hidden="1"/>
    </xf>
    <xf numFmtId="164" fontId="4" fillId="0" borderId="0" xfId="0" applyNumberFormat="1" applyFont="1" applyFill="1" applyBorder="1" applyAlignment="1" applyProtection="1">
      <alignment horizontal="center" vertical="center"/>
      <protection hidden="1"/>
    </xf>
    <xf numFmtId="164" fontId="4" fillId="0" borderId="8" xfId="0" applyNumberFormat="1" applyFont="1" applyFill="1" applyBorder="1" applyAlignment="1" applyProtection="1">
      <alignment horizontal="center" vertical="center"/>
      <protection hidden="1"/>
    </xf>
    <xf numFmtId="164" fontId="4" fillId="9" borderId="7" xfId="0" applyNumberFormat="1" applyFont="1" applyFill="1" applyBorder="1" applyAlignment="1" applyProtection="1">
      <alignment horizontal="center" vertical="center"/>
      <protection hidden="1"/>
    </xf>
    <xf numFmtId="164" fontId="4" fillId="9" borderId="0" xfId="0" applyNumberFormat="1" applyFont="1" applyFill="1" applyBorder="1" applyAlignment="1" applyProtection="1">
      <alignment horizontal="center" vertical="center"/>
      <protection hidden="1"/>
    </xf>
    <xf numFmtId="164" fontId="4" fillId="9" borderId="8" xfId="0" applyNumberFormat="1" applyFont="1" applyFill="1" applyBorder="1" applyAlignment="1" applyProtection="1">
      <alignment horizontal="center" vertical="center"/>
      <protection hidden="1"/>
    </xf>
    <xf numFmtId="164" fontId="4" fillId="10" borderId="9" xfId="0" applyNumberFormat="1" applyFont="1" applyFill="1" applyBorder="1" applyAlignment="1" applyProtection="1">
      <alignment horizontal="center" vertical="center"/>
      <protection hidden="1"/>
    </xf>
    <xf numFmtId="164" fontId="4" fillId="10" borderId="10" xfId="0" applyNumberFormat="1" applyFont="1" applyFill="1" applyBorder="1" applyAlignment="1" applyProtection="1">
      <alignment horizontal="center" vertical="center"/>
      <protection hidden="1"/>
    </xf>
    <xf numFmtId="164" fontId="4" fillId="10" borderId="11" xfId="0" applyNumberFormat="1" applyFont="1" applyFill="1" applyBorder="1" applyAlignment="1" applyProtection="1">
      <alignment horizontal="center" vertical="center"/>
      <protection hidden="1"/>
    </xf>
    <xf numFmtId="164" fontId="4" fillId="10" borderId="7" xfId="0" applyNumberFormat="1" applyFont="1" applyFill="1" applyBorder="1" applyAlignment="1" applyProtection="1">
      <alignment horizontal="center" vertical="center"/>
      <protection hidden="1"/>
    </xf>
    <xf numFmtId="164" fontId="4" fillId="10" borderId="0" xfId="0" applyNumberFormat="1" applyFont="1" applyFill="1" applyBorder="1" applyAlignment="1" applyProtection="1">
      <alignment horizontal="center" vertical="center"/>
      <protection hidden="1"/>
    </xf>
    <xf numFmtId="164" fontId="4" fillId="10" borderId="8" xfId="0" applyNumberFormat="1" applyFont="1" applyFill="1" applyBorder="1" applyAlignment="1" applyProtection="1">
      <alignment horizontal="center" vertical="center"/>
      <protection hidden="1"/>
    </xf>
    <xf numFmtId="164" fontId="4" fillId="9" borderId="9" xfId="0" applyNumberFormat="1" applyFont="1" applyFill="1" applyBorder="1" applyAlignment="1" applyProtection="1">
      <alignment horizontal="center" vertical="center"/>
      <protection hidden="1"/>
    </xf>
    <xf numFmtId="164" fontId="4" fillId="9" borderId="10" xfId="0" applyNumberFormat="1" applyFont="1" applyFill="1" applyBorder="1" applyAlignment="1" applyProtection="1">
      <alignment horizontal="center" vertical="center"/>
      <protection hidden="1"/>
    </xf>
    <xf numFmtId="164" fontId="4" fillId="9" borderId="11" xfId="0" applyNumberFormat="1" applyFont="1" applyFill="1" applyBorder="1" applyAlignment="1" applyProtection="1">
      <alignment horizontal="center" vertical="center"/>
      <protection hidden="1"/>
    </xf>
    <xf numFmtId="164" fontId="4" fillId="9" borderId="4" xfId="0" applyNumberFormat="1" applyFont="1" applyFill="1" applyBorder="1" applyAlignment="1" applyProtection="1">
      <alignment horizontal="center" vertical="center"/>
      <protection hidden="1"/>
    </xf>
    <xf numFmtId="164" fontId="4" fillId="9" borderId="5" xfId="0" applyNumberFormat="1" applyFont="1" applyFill="1" applyBorder="1" applyAlignment="1" applyProtection="1">
      <alignment horizontal="center" vertical="center"/>
      <protection hidden="1"/>
    </xf>
    <xf numFmtId="164" fontId="4" fillId="9" borderId="6" xfId="0" applyNumberFormat="1" applyFont="1" applyFill="1" applyBorder="1" applyAlignment="1" applyProtection="1">
      <alignment horizontal="center" vertical="center"/>
      <protection hidden="1"/>
    </xf>
    <xf numFmtId="164" fontId="0" fillId="0" borderId="4" xfId="0" applyNumberFormat="1" applyFill="1" applyBorder="1" applyAlignment="1" applyProtection="1">
      <alignment horizontal="center" vertical="center"/>
      <protection hidden="1"/>
    </xf>
    <xf numFmtId="164" fontId="0" fillId="0" borderId="6" xfId="0" applyNumberFormat="1" applyFill="1" applyBorder="1" applyAlignment="1" applyProtection="1">
      <alignment horizontal="center" vertical="center"/>
      <protection hidden="1"/>
    </xf>
    <xf numFmtId="164" fontId="0" fillId="9" borderId="7" xfId="0" applyNumberFormat="1" applyFill="1" applyBorder="1" applyAlignment="1" applyProtection="1">
      <alignment horizontal="center" vertical="center"/>
      <protection hidden="1"/>
    </xf>
    <xf numFmtId="164" fontId="0" fillId="9" borderId="8" xfId="0" applyNumberFormat="1" applyFill="1" applyBorder="1" applyAlignment="1" applyProtection="1">
      <alignment horizontal="center" vertical="center"/>
      <protection hidden="1"/>
    </xf>
    <xf numFmtId="164" fontId="0" fillId="0" borderId="7" xfId="0" applyNumberFormat="1" applyFill="1" applyBorder="1" applyAlignment="1" applyProtection="1">
      <alignment horizontal="center" vertical="center"/>
      <protection hidden="1"/>
    </xf>
    <xf numFmtId="164" fontId="0" fillId="0" borderId="8" xfId="0" applyNumberFormat="1" applyFill="1" applyBorder="1" applyAlignment="1" applyProtection="1">
      <alignment horizontal="center" vertical="center"/>
      <protection hidden="1"/>
    </xf>
    <xf numFmtId="164" fontId="0" fillId="0" borderId="9" xfId="0" applyNumberFormat="1" applyFill="1" applyBorder="1" applyAlignment="1" applyProtection="1">
      <alignment horizontal="center" vertical="center"/>
      <protection hidden="1"/>
    </xf>
    <xf numFmtId="164" fontId="0" fillId="0" borderId="11" xfId="0" applyNumberFormat="1" applyFill="1" applyBorder="1" applyAlignment="1" applyProtection="1">
      <alignment horizontal="center" vertical="center"/>
      <protection hidden="1"/>
    </xf>
    <xf numFmtId="164" fontId="0" fillId="9" borderId="6" xfId="0" applyNumberFormat="1" applyFill="1" applyBorder="1" applyAlignment="1" applyProtection="1">
      <alignment horizontal="center" vertical="center"/>
      <protection hidden="1"/>
    </xf>
    <xf numFmtId="164" fontId="0" fillId="9" borderId="11" xfId="0" applyNumberFormat="1" applyFill="1" applyBorder="1" applyAlignment="1" applyProtection="1">
      <alignment horizontal="center" vertical="center"/>
      <protection hidden="1"/>
    </xf>
    <xf numFmtId="164" fontId="0" fillId="0" borderId="44" xfId="0" applyNumberFormat="1" applyFill="1" applyBorder="1" applyAlignment="1" applyProtection="1">
      <alignment horizontal="center" vertical="center"/>
      <protection hidden="1"/>
    </xf>
    <xf numFmtId="164" fontId="0" fillId="0" borderId="45" xfId="0" applyNumberFormat="1" applyFill="1" applyBorder="1" applyAlignment="1" applyProtection="1">
      <alignment horizontal="center" vertical="center"/>
      <protection hidden="1"/>
    </xf>
    <xf numFmtId="164" fontId="0" fillId="0" borderId="10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164" fontId="0" fillId="9" borderId="0" xfId="0" applyNumberFormat="1" applyFill="1" applyBorder="1" applyAlignment="1" applyProtection="1">
      <alignment horizontal="center" vertical="center"/>
      <protection hidden="1"/>
    </xf>
    <xf numFmtId="164" fontId="0" fillId="0" borderId="5" xfId="0" applyNumberFormat="1" applyFill="1" applyBorder="1" applyAlignment="1" applyProtection="1">
      <alignment horizontal="center" vertical="center"/>
      <protection hidden="1"/>
    </xf>
    <xf numFmtId="164" fontId="0" fillId="9" borderId="10" xfId="0" applyNumberFormat="1" applyFill="1" applyBorder="1" applyAlignment="1" applyProtection="1">
      <alignment horizontal="center" vertical="center"/>
      <protection hidden="1"/>
    </xf>
    <xf numFmtId="164" fontId="0" fillId="9" borderId="5" xfId="0" applyNumberForma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/>
      <protection locked="0" hidden="1"/>
    </xf>
    <xf numFmtId="2" fontId="0" fillId="9" borderId="1" xfId="0" applyNumberFormat="1" applyFill="1" applyBorder="1" applyAlignment="1" applyProtection="1">
      <alignment horizontal="center"/>
      <protection locked="0" hidden="1"/>
    </xf>
    <xf numFmtId="2" fontId="0" fillId="0" borderId="1" xfId="0" applyNumberFormat="1" applyFill="1" applyBorder="1" applyAlignment="1" applyProtection="1">
      <alignment horizontal="center"/>
      <protection locked="0" hidden="1"/>
    </xf>
    <xf numFmtId="2" fontId="0" fillId="0" borderId="2" xfId="0" applyNumberFormat="1" applyFill="1" applyBorder="1" applyAlignment="1" applyProtection="1">
      <alignment horizontal="center"/>
      <protection locked="0" hidden="1"/>
    </xf>
    <xf numFmtId="2" fontId="0" fillId="9" borderId="3" xfId="0" applyNumberFormat="1" applyFill="1" applyBorder="1" applyAlignment="1" applyProtection="1">
      <alignment horizontal="center"/>
      <protection locked="0" hidden="1"/>
    </xf>
    <xf numFmtId="2" fontId="0" fillId="9" borderId="2" xfId="0" applyNumberFormat="1" applyFill="1" applyBorder="1" applyAlignment="1" applyProtection="1">
      <alignment horizontal="center"/>
      <protection locked="0" hidden="1"/>
    </xf>
    <xf numFmtId="2" fontId="0" fillId="0" borderId="3" xfId="0" applyNumberFormat="1" applyFill="1" applyBorder="1" applyAlignment="1" applyProtection="1">
      <alignment horizontal="center"/>
      <protection locked="0" hidden="1"/>
    </xf>
    <xf numFmtId="2" fontId="0" fillId="0" borderId="43" xfId="0" applyNumberFormat="1" applyFill="1" applyBorder="1" applyAlignment="1" applyProtection="1">
      <alignment horizontal="center"/>
      <protection locked="0" hidden="1"/>
    </xf>
    <xf numFmtId="2" fontId="0" fillId="10" borderId="2" xfId="0" applyNumberFormat="1" applyFill="1" applyBorder="1" applyAlignment="1" applyProtection="1">
      <alignment horizontal="center"/>
      <protection locked="0" hidden="1"/>
    </xf>
    <xf numFmtId="2" fontId="0" fillId="10" borderId="1" xfId="0" applyNumberFormat="1" applyFill="1" applyBorder="1" applyAlignment="1" applyProtection="1">
      <alignment horizontal="center"/>
      <protection locked="0" hidden="1"/>
    </xf>
    <xf numFmtId="0" fontId="3" fillId="14" borderId="18" xfId="0" applyFont="1" applyFill="1" applyBorder="1" applyAlignment="1">
      <alignment horizontal="center"/>
    </xf>
    <xf numFmtId="2" fontId="3" fillId="14" borderId="21" xfId="0" applyNumberFormat="1" applyFont="1" applyFill="1" applyBorder="1" applyAlignment="1">
      <alignment horizontal="center"/>
    </xf>
    <xf numFmtId="2" fontId="3" fillId="14" borderId="0" xfId="0" applyNumberFormat="1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/>
    </xf>
    <xf numFmtId="1" fontId="0" fillId="14" borderId="7" xfId="0" applyNumberFormat="1" applyFill="1" applyBorder="1" applyAlignment="1">
      <alignment horizontal="center" vertical="center"/>
    </xf>
    <xf numFmtId="1" fontId="0" fillId="14" borderId="9" xfId="0" applyNumberFormat="1" applyFill="1" applyBorder="1" applyAlignment="1">
      <alignment horizontal="center" vertical="center"/>
    </xf>
    <xf numFmtId="1" fontId="0" fillId="14" borderId="3" xfId="0" applyNumberFormat="1" applyFill="1" applyBorder="1" applyAlignment="1">
      <alignment horizontal="center" vertical="center"/>
    </xf>
    <xf numFmtId="1" fontId="0" fillId="14" borderId="1" xfId="0" applyNumberFormat="1" applyFill="1" applyBorder="1" applyAlignment="1">
      <alignment horizontal="center" vertical="center"/>
    </xf>
    <xf numFmtId="1" fontId="0" fillId="14" borderId="2" xfId="0" applyNumberFormat="1" applyFill="1" applyBorder="1" applyAlignment="1">
      <alignment horizontal="center" vertical="center"/>
    </xf>
    <xf numFmtId="0" fontId="3" fillId="0" borderId="22" xfId="0" applyNumberFormat="1" applyFont="1" applyFill="1" applyBorder="1" applyAlignment="1"/>
    <xf numFmtId="0" fontId="0" fillId="14" borderId="1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1" fontId="8" fillId="14" borderId="39" xfId="0" applyNumberFormat="1" applyFont="1" applyFill="1" applyBorder="1" applyAlignment="1">
      <alignment horizontal="right"/>
    </xf>
    <xf numFmtId="1" fontId="8" fillId="14" borderId="40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left"/>
    </xf>
    <xf numFmtId="164" fontId="8" fillId="0" borderId="40" xfId="0" applyNumberFormat="1" applyFont="1" applyFill="1" applyBorder="1" applyAlignment="1">
      <alignment horizontal="left"/>
    </xf>
    <xf numFmtId="1" fontId="8" fillId="14" borderId="9" xfId="0" applyNumberFormat="1" applyFont="1" applyFill="1" applyBorder="1" applyAlignment="1">
      <alignment horizontal="right"/>
    </xf>
    <xf numFmtId="1" fontId="8" fillId="14" borderId="10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left"/>
    </xf>
    <xf numFmtId="164" fontId="9" fillId="3" borderId="13" xfId="0" applyNumberFormat="1" applyFont="1" applyFill="1" applyBorder="1" applyAlignment="1">
      <alignment horizontal="center" wrapText="1"/>
    </xf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49" fontId="3" fillId="0" borderId="14" xfId="0" applyNumberFormat="1" applyFont="1" applyBorder="1" applyAlignment="1">
      <alignment horizontal="right" wrapText="1"/>
    </xf>
    <xf numFmtId="49" fontId="3" fillId="0" borderId="22" xfId="0" applyNumberFormat="1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right" wrapText="1"/>
    </xf>
    <xf numFmtId="49" fontId="3" fillId="0" borderId="22" xfId="0" applyNumberFormat="1" applyFont="1" applyBorder="1" applyAlignment="1">
      <alignment horizontal="left" wrapText="1"/>
    </xf>
    <xf numFmtId="49" fontId="3" fillId="0" borderId="15" xfId="0" applyNumberFormat="1" applyFont="1" applyBorder="1" applyAlignment="1">
      <alignment horizontal="left" wrapText="1"/>
    </xf>
    <xf numFmtId="49" fontId="1" fillId="11" borderId="3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1" fillId="11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49" fontId="1" fillId="8" borderId="2" xfId="0" applyNumberFormat="1" applyFont="1" applyFill="1" applyBorder="1" applyAlignment="1">
      <alignment horizontal="center" vertical="center" wrapText="1"/>
    </xf>
    <xf numFmtId="164" fontId="8" fillId="0" borderId="41" xfId="0" applyNumberFormat="1" applyFont="1" applyFill="1" applyBorder="1" applyAlignment="1">
      <alignment horizontal="left"/>
    </xf>
    <xf numFmtId="49" fontId="5" fillId="5" borderId="3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6" borderId="2" xfId="0" applyNumberFormat="1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" fontId="8" fillId="14" borderId="32" xfId="0" applyNumberFormat="1" applyFont="1" applyFill="1" applyBorder="1" applyAlignment="1">
      <alignment horizontal="right"/>
    </xf>
    <xf numFmtId="1" fontId="8" fillId="14" borderId="42" xfId="0" applyNumberFormat="1" applyFont="1" applyFill="1" applyBorder="1" applyAlignment="1">
      <alignment horizontal="right"/>
    </xf>
    <xf numFmtId="164" fontId="8" fillId="0" borderId="42" xfId="0" applyNumberFormat="1" applyFont="1" applyFill="1" applyBorder="1" applyAlignment="1">
      <alignment horizontal="left"/>
    </xf>
    <xf numFmtId="164" fontId="8" fillId="0" borderId="28" xfId="0" applyNumberFormat="1" applyFont="1" applyFill="1" applyBorder="1" applyAlignment="1">
      <alignment horizontal="left"/>
    </xf>
    <xf numFmtId="164" fontId="8" fillId="14" borderId="39" xfId="0" applyNumberFormat="1" applyFont="1" applyFill="1" applyBorder="1" applyAlignment="1">
      <alignment horizontal="right"/>
    </xf>
    <xf numFmtId="164" fontId="8" fillId="14" borderId="40" xfId="0" applyNumberFormat="1" applyFont="1" applyFill="1" applyBorder="1" applyAlignment="1">
      <alignment horizontal="right"/>
    </xf>
    <xf numFmtId="49" fontId="1" fillId="12" borderId="3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2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49" fontId="1" fillId="7" borderId="7" xfId="0" applyNumberFormat="1" applyFont="1" applyFill="1" applyBorder="1" applyAlignment="1">
      <alignment horizontal="center" vertical="center" wrapText="1"/>
    </xf>
    <xf numFmtId="49" fontId="1" fillId="7" borderId="9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49" fontId="5" fillId="5" borderId="7" xfId="0" applyNumberFormat="1" applyFont="1" applyFill="1" applyBorder="1" applyAlignment="1">
      <alignment horizontal="center" vertical="center" wrapText="1"/>
    </xf>
    <xf numFmtId="49" fontId="5" fillId="5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49" fontId="5" fillId="6" borderId="7" xfId="0" applyNumberFormat="1" applyFont="1" applyFill="1" applyBorder="1" applyAlignment="1">
      <alignment horizontal="center" vertical="center" wrapText="1"/>
    </xf>
    <xf numFmtId="49" fontId="5" fillId="6" borderId="9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4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49" fontId="1" fillId="8" borderId="4" xfId="0" applyNumberFormat="1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 wrapText="1"/>
    </xf>
    <xf numFmtId="49" fontId="1" fillId="8" borderId="9" xfId="0" applyNumberFormat="1" applyFont="1" applyFill="1" applyBorder="1" applyAlignment="1">
      <alignment horizontal="center" vertical="center" wrapText="1"/>
    </xf>
    <xf numFmtId="49" fontId="1" fillId="11" borderId="4" xfId="0" applyNumberFormat="1" applyFont="1" applyFill="1" applyBorder="1" applyAlignment="1">
      <alignment horizontal="center" vertical="center"/>
    </xf>
    <xf numFmtId="49" fontId="1" fillId="11" borderId="7" xfId="0" applyNumberFormat="1" applyFont="1" applyFill="1" applyBorder="1" applyAlignment="1">
      <alignment horizontal="center" vertical="center"/>
    </xf>
    <xf numFmtId="49" fontId="1" fillId="11" borderId="9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49" fontId="1" fillId="7" borderId="7" xfId="0" applyNumberFormat="1" applyFont="1" applyFill="1" applyBorder="1" applyAlignment="1">
      <alignment horizontal="center" vertical="center"/>
    </xf>
    <xf numFmtId="49" fontId="1" fillId="7" borderId="9" xfId="0" applyNumberFormat="1" applyFont="1" applyFill="1" applyBorder="1" applyAlignment="1">
      <alignment horizontal="center" vertical="center"/>
    </xf>
    <xf numFmtId="49" fontId="5" fillId="13" borderId="1" xfId="0" applyNumberFormat="1" applyFont="1" applyFill="1" applyBorder="1" applyAlignment="1">
      <alignment horizontal="center" vertical="center" wrapText="1"/>
    </xf>
    <xf numFmtId="49" fontId="5" fillId="13" borderId="2" xfId="0" applyNumberFormat="1" applyFont="1" applyFill="1" applyBorder="1" applyAlignment="1">
      <alignment horizontal="center" vertical="center" wrapText="1"/>
    </xf>
    <xf numFmtId="49" fontId="1" fillId="12" borderId="4" xfId="0" applyNumberFormat="1" applyFont="1" applyFill="1" applyBorder="1" applyAlignment="1">
      <alignment horizontal="center" vertical="center" wrapText="1"/>
    </xf>
    <xf numFmtId="49" fontId="1" fillId="12" borderId="7" xfId="0" applyNumberFormat="1" applyFont="1" applyFill="1" applyBorder="1" applyAlignment="1">
      <alignment horizontal="center" vertical="center" wrapText="1"/>
    </xf>
    <xf numFmtId="49" fontId="1" fillId="12" borderId="9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left"/>
    </xf>
    <xf numFmtId="1" fontId="13" fillId="0" borderId="6" xfId="0" applyNumberFormat="1" applyFont="1" applyFill="1" applyBorder="1" applyAlignment="1">
      <alignment horizontal="left"/>
    </xf>
    <xf numFmtId="49" fontId="3" fillId="0" borderId="4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49" fontId="3" fillId="0" borderId="22" xfId="0" applyNumberFormat="1" applyFont="1" applyBorder="1" applyAlignment="1">
      <alignment horizontal="right"/>
    </xf>
    <xf numFmtId="49" fontId="3" fillId="0" borderId="22" xfId="0" applyNumberFormat="1" applyFont="1" applyBorder="1" applyAlignment="1">
      <alignment horizontal="left"/>
    </xf>
    <xf numFmtId="49" fontId="3" fillId="0" borderId="15" xfId="0" applyNumberFormat="1" applyFont="1" applyBorder="1" applyAlignment="1">
      <alignment horizontal="left"/>
    </xf>
    <xf numFmtId="49" fontId="12" fillId="0" borderId="8" xfId="0" applyNumberFormat="1" applyFont="1" applyBorder="1" applyAlignment="1">
      <alignment horizontal="center" wrapText="1"/>
    </xf>
    <xf numFmtId="49" fontId="12" fillId="0" borderId="1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164" fontId="13" fillId="2" borderId="5" xfId="0" applyNumberFormat="1" applyFont="1" applyFill="1" applyBorder="1" applyAlignment="1">
      <alignment horizontal="center" wrapText="1"/>
    </xf>
    <xf numFmtId="164" fontId="13" fillId="2" borderId="10" xfId="0" applyNumberFormat="1" applyFont="1" applyFill="1" applyBorder="1" applyAlignment="1">
      <alignment horizontal="center" wrapText="1"/>
    </xf>
    <xf numFmtId="49" fontId="12" fillId="0" borderId="4" xfId="0" applyNumberFormat="1" applyFont="1" applyBorder="1" applyAlignment="1">
      <alignment horizontal="center" wrapText="1"/>
    </xf>
    <xf numFmtId="49" fontId="12" fillId="0" borderId="6" xfId="0" applyNumberFormat="1" applyFont="1" applyBorder="1" applyAlignment="1">
      <alignment horizontal="center" wrapText="1"/>
    </xf>
    <xf numFmtId="49" fontId="12" fillId="0" borderId="7" xfId="0" applyNumberFormat="1" applyFont="1" applyBorder="1" applyAlignment="1">
      <alignment horizontal="center" wrapText="1"/>
    </xf>
    <xf numFmtId="1" fontId="13" fillId="14" borderId="14" xfId="0" applyNumberFormat="1" applyFont="1" applyFill="1" applyBorder="1" applyAlignment="1">
      <alignment horizontal="right"/>
    </xf>
    <xf numFmtId="1" fontId="13" fillId="14" borderId="22" xfId="0" applyNumberFormat="1" applyFont="1" applyFill="1" applyBorder="1" applyAlignment="1">
      <alignment horizontal="right"/>
    </xf>
    <xf numFmtId="164" fontId="0" fillId="9" borderId="0" xfId="0" applyNumberFormat="1" applyFill="1" applyBorder="1" applyAlignment="1" applyProtection="1">
      <alignment horizontal="center" vertical="center"/>
      <protection hidden="1"/>
    </xf>
    <xf numFmtId="164" fontId="0" fillId="0" borderId="5" xfId="0" applyNumberFormat="1" applyFill="1" applyBorder="1" applyAlignment="1" applyProtection="1">
      <alignment horizontal="center" vertical="center"/>
      <protection hidden="1"/>
    </xf>
    <xf numFmtId="164" fontId="0" fillId="0" borderId="10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164" fontId="0" fillId="9" borderId="10" xfId="0" applyNumberFormat="1" applyFill="1" applyBorder="1" applyAlignment="1" applyProtection="1">
      <alignment horizontal="center" vertical="center"/>
      <protection hidden="1"/>
    </xf>
    <xf numFmtId="164" fontId="0" fillId="9" borderId="5" xfId="0" applyNumberFormat="1" applyFill="1" applyBorder="1" applyAlignment="1" applyProtection="1">
      <alignment horizontal="center" vertical="center"/>
      <protection hidden="1"/>
    </xf>
    <xf numFmtId="164" fontId="13" fillId="3" borderId="6" xfId="0" applyNumberFormat="1" applyFont="1" applyFill="1" applyBorder="1" applyAlignment="1">
      <alignment horizontal="center" wrapText="1"/>
    </xf>
    <xf numFmtId="164" fontId="13" fillId="3" borderId="11" xfId="0" applyNumberFormat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488D0"/>
      <color rgb="FF00CC99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619125</xdr:colOff>
      <xdr:row>13</xdr:row>
      <xdr:rowOff>42227</xdr:rowOff>
    </xdr:from>
    <xdr:to>
      <xdr:col>42</xdr:col>
      <xdr:colOff>174088</xdr:colOff>
      <xdr:row>51</xdr:row>
      <xdr:rowOff>63500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EC108ED-8A11-49B5-96BA-A2E0A1482C34}"/>
            </a:ext>
          </a:extLst>
        </xdr:cNvPr>
        <xdr:cNvSpPr txBox="1"/>
      </xdr:nvSpPr>
      <xdr:spPr>
        <a:xfrm>
          <a:off x="13144500" y="2550477"/>
          <a:ext cx="6762213" cy="7014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aseline="0"/>
        </a:p>
        <a:p>
          <a:r>
            <a:rPr lang="en-US" sz="1100" b="1" baseline="0"/>
            <a:t>-You may adjust Spacing, Specific Gravity, Target Rate, and Target Boom Pressure values, shown in ORANGE.   Password for those fields is "Edit" with no quotes.</a:t>
          </a:r>
        </a:p>
        <a:p>
          <a:endParaRPr lang="en-US" sz="1100" baseline="0"/>
        </a:p>
        <a:p>
          <a:r>
            <a:rPr lang="en-US" sz="1100" baseline="0"/>
            <a:t>-The ranges for speed and flow rate provided in this section are for reference purposes only. Observed ranges may</a:t>
          </a:r>
        </a:p>
        <a:p>
          <a:r>
            <a:rPr lang="en-US" sz="1100" baseline="0"/>
            <a:t>vary depending upon application system plumbing and hardware. It is recommended to avoid operating at, or</a:t>
          </a:r>
        </a:p>
        <a:p>
          <a:r>
            <a:rPr lang="en-US" sz="1100" baseline="0"/>
            <a:t>close to, the upper and lower limits of the speed or flow rate ranges shown for each spray tip. </a:t>
          </a:r>
        </a:p>
        <a:p>
          <a:endParaRPr lang="en-US" sz="1100" baseline="0"/>
        </a:p>
        <a:p>
          <a:r>
            <a:rPr lang="en-US" sz="1100" baseline="0"/>
            <a:t>-Operating speeds and ranges below 0.5mph and above 30mph are not recommended.</a:t>
          </a:r>
        </a:p>
        <a:p>
          <a:endParaRPr lang="en-US" sz="1100" baseline="0"/>
        </a:p>
        <a:p>
          <a:r>
            <a:rPr lang="en-US" sz="1100" baseline="0"/>
            <a:t>-For best coverage, target application rates, pressures, operating speeds, and tip sizes for 70% (+/- 10%) of the</a:t>
          </a:r>
        </a:p>
        <a:p>
          <a:r>
            <a:rPr lang="en-US" sz="1100" baseline="0"/>
            <a:t>average NCV duty cycle when driving straight in the field, and still allow for some periodic speed adjustment</a:t>
          </a:r>
        </a:p>
        <a:p>
          <a:r>
            <a:rPr lang="en-US" sz="1100" baseline="0"/>
            <a:t>and turn compensation.</a:t>
          </a:r>
        </a:p>
        <a:p>
          <a:endParaRPr lang="en-US" sz="1100" baseline="0"/>
        </a:p>
        <a:p>
          <a:r>
            <a:rPr lang="en-US" sz="1100" baseline="0"/>
            <a:t>-Avoid tip sizes and speeds resulting in average NCV duty cycle below 40% for contact/coverage sensitive</a:t>
          </a:r>
        </a:p>
        <a:p>
          <a:r>
            <a:rPr lang="en-US" sz="1100" baseline="0"/>
            <a:t>products.</a:t>
          </a:r>
        </a:p>
        <a:p>
          <a:endParaRPr lang="en-US" sz="1100" baseline="0"/>
        </a:p>
        <a:p>
          <a:r>
            <a:rPr lang="en-US" sz="1100" baseline="0"/>
            <a:t>-Avoid operating at 25% NCV duty cycle except when conducting a turn.</a:t>
          </a:r>
        </a:p>
        <a:p>
          <a:endParaRPr lang="en-US" sz="1100" baseline="0"/>
        </a:p>
        <a:p>
          <a:r>
            <a:rPr lang="en-US" sz="1100" baseline="0"/>
            <a:t>-Consider adjusting tip sizes or operating speeds if consistently operating at or near 100% of the average NCV</a:t>
          </a:r>
        </a:p>
        <a:p>
          <a:r>
            <a:rPr lang="en-US" sz="1100" baseline="0"/>
            <a:t>duty cycle in PWM pulsing modes.</a:t>
          </a:r>
        </a:p>
        <a:p>
          <a:endParaRPr lang="en-US" sz="1100" baseline="0"/>
        </a:p>
        <a:p>
          <a:r>
            <a:rPr lang="en-US" sz="1100" baseline="0"/>
            <a:t>-Use Bypass, High Flow, or Tiered Nozzle modes for MAX FLOW rates over 1.4 GPM per tip.</a:t>
          </a:r>
        </a:p>
        <a:p>
          <a:endParaRPr lang="en-US" sz="1100" baseline="0"/>
        </a:p>
        <a:p>
          <a:r>
            <a:rPr lang="en-US" sz="1100" baseline="0"/>
            <a:t>-Tip sizes below 02 and above 15 are not recommended for use with NCVs. As spray tip sizes decrease, actual</a:t>
          </a:r>
        </a:p>
        <a:p>
          <a:r>
            <a:rPr lang="en-US" sz="1100" baseline="0"/>
            <a:t>speed range decreases and tip plugging is more likely. As spray tip sizes increase, full-tip flow will not be</a:t>
          </a:r>
        </a:p>
        <a:p>
          <a:r>
            <a:rPr lang="en-US" sz="1100" baseline="0"/>
            <a:t>achieved due to the flow limitations of NCVs.</a:t>
          </a:r>
        </a:p>
        <a:p>
          <a:endParaRPr lang="en-US" sz="1100" baseline="0"/>
        </a:p>
        <a:p>
          <a:r>
            <a:rPr lang="en-US" sz="1100" baseline="0"/>
            <a:t>-Overall speed ranges displayed on the UT are less than the speed ranges displayed in this table. This is to ensure operation within the capabilities of the system.</a:t>
          </a:r>
        </a:p>
        <a:p>
          <a:endParaRPr lang="en-US" sz="1100" baseline="0"/>
        </a:p>
        <a:p>
          <a:r>
            <a:rPr lang="en-US" sz="1100" baseline="0"/>
            <a:t>-Changing to fertilizer-based products will decrease the minimum and maximum flow values displayed on the UT.</a:t>
          </a:r>
        </a:p>
        <a:p>
          <a:endParaRPr lang="en-US" sz="1100" baseline="0"/>
        </a:p>
        <a:p>
          <a:r>
            <a:rPr lang="en-US" sz="1100" baseline="0"/>
            <a:t>-Table speeds are based on 100% NCV efficiency. Higher or lower efficiencies will increase or decrease the</a:t>
          </a:r>
        </a:p>
        <a:p>
          <a:r>
            <a:rPr lang="en-US" sz="1100" baseline="0"/>
            <a:t>overall speed range on the UT.</a:t>
          </a:r>
        </a:p>
        <a:p>
          <a:endParaRPr lang="en-US" sz="1100" baseline="0"/>
        </a:p>
        <a:p>
          <a:r>
            <a:rPr lang="en-US" sz="1100" baseline="0"/>
            <a:t>-Table speeds do not account for any minimum and maximum flow offsets applied to individual NCVs.</a:t>
          </a:r>
        </a:p>
        <a:p>
          <a:endParaRPr lang="en-US" sz="1100" baseline="0"/>
        </a:p>
        <a:p>
          <a:r>
            <a:rPr lang="en-US" sz="1100" baseline="0"/>
            <a:t>-Extreme Duty NCV poppets limit operating pressure to 105 psi, while Standard Duty Poppets allow up to 120 psi.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14</xdr:row>
      <xdr:rowOff>39687</xdr:rowOff>
    </xdr:from>
    <xdr:to>
      <xdr:col>52</xdr:col>
      <xdr:colOff>524290</xdr:colOff>
      <xdr:row>48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649EE4-FA83-4043-A0F8-9DB46D90FE91}"/>
            </a:ext>
          </a:extLst>
        </xdr:cNvPr>
        <xdr:cNvSpPr txBox="1"/>
      </xdr:nvSpPr>
      <xdr:spPr>
        <a:xfrm>
          <a:off x="21383625" y="2825750"/>
          <a:ext cx="6771103" cy="627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aseline="0"/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-You may adjust Spacing, Specific Gravity, Target Rate, and Target Boom Pressure values, shown in ORANGE.   Password for those fields is "Edit" with no quotes.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-The recommended tip combinations when using NCV + AUX Tiered Nozzle mode are shown.  Any other tip combinations used may negatively affect performance.</a:t>
          </a:r>
        </a:p>
        <a:p>
          <a:endParaRPr lang="en-US" sz="1100" baseline="0"/>
        </a:p>
        <a:p>
          <a:r>
            <a:rPr lang="en-US" sz="1100" baseline="0"/>
            <a:t>-The ranges for speed and flow rate provided are for reference purposes only.  Observed ranges may</a:t>
          </a:r>
        </a:p>
        <a:p>
          <a:r>
            <a:rPr lang="en-US" sz="1100" baseline="0"/>
            <a:t>vary depending upon application system plumbing and hardware. It is recommended to avoid operating at, or</a:t>
          </a:r>
        </a:p>
        <a:p>
          <a:r>
            <a:rPr lang="en-US" sz="1100" baseline="0"/>
            <a:t>close to, the upper and lower limits of the speed or flow rate ranges shown for each spray tip. </a:t>
          </a:r>
        </a:p>
        <a:p>
          <a:endParaRPr lang="en-US" sz="1100" baseline="0"/>
        </a:p>
        <a:p>
          <a:r>
            <a:rPr lang="en-US" sz="1100" baseline="0"/>
            <a:t>-Avoid tip sizes and speeds resulting in prolonged operation at or near the NCV &lt;-&gt; NCV + AUX transition speed.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-Operating speeds and ranges below 0.5mph and above 30mph are not recommended.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-Avoid operation at 25% NCV duty cycle except when conducting a turn.</a:t>
          </a:r>
        </a:p>
        <a:p>
          <a:endParaRPr lang="en-US" sz="1100" baseline="0"/>
        </a:p>
        <a:p>
          <a:r>
            <a:rPr lang="en-US" sz="1100" baseline="0"/>
            <a:t>-Adjust tip sizes or operating speeds if consistently operating at or near 100% of the average NCV</a:t>
          </a:r>
        </a:p>
        <a:p>
          <a:r>
            <a:rPr lang="en-US" sz="1100" baseline="0"/>
            <a:t>duty cycle in PWM pulsing modes.</a:t>
          </a:r>
        </a:p>
        <a:p>
          <a:endParaRPr lang="en-US" sz="1100" baseline="0"/>
        </a:p>
        <a:p>
          <a:r>
            <a:rPr lang="en-US" sz="1100" baseline="0"/>
            <a:t>-Tip sizes below 02 and above 15 are not recommended for use with NCVs. As spray tip sizes decrease, actual</a:t>
          </a:r>
        </a:p>
        <a:p>
          <a:r>
            <a:rPr lang="en-US" sz="1100" baseline="0"/>
            <a:t>speed range decreases and tip plugging is more likely. As spray tip sizes increase, full-tip flow will not be</a:t>
          </a:r>
        </a:p>
        <a:p>
          <a:r>
            <a:rPr lang="en-US" sz="1100" baseline="0"/>
            <a:t>achieved due to the flow limitations of NCVs.</a:t>
          </a:r>
        </a:p>
        <a:p>
          <a:endParaRPr lang="en-US" sz="1100" baseline="0"/>
        </a:p>
        <a:p>
          <a:r>
            <a:rPr lang="en-US" sz="1100" baseline="0"/>
            <a:t>-Overall speed ranges displayed on the UT are less than the speed ranges displayed in this table. This is to ensure operation within the capabilities of the system.</a:t>
          </a:r>
        </a:p>
        <a:p>
          <a:endParaRPr lang="en-US" sz="1100" baseline="0"/>
        </a:p>
        <a:p>
          <a:r>
            <a:rPr lang="en-US" sz="1100" baseline="0"/>
            <a:t>-Changing to fertilizer-based products will decrease the minimum and maximum flow values displayed on the UT.</a:t>
          </a:r>
        </a:p>
        <a:p>
          <a:endParaRPr lang="en-US" sz="1100" baseline="0"/>
        </a:p>
        <a:p>
          <a:r>
            <a:rPr lang="en-US" sz="1100" baseline="0"/>
            <a:t>-Table speeds are based on 100% NCV efficiency. Higher or lower efficiencies will increase or decrease the</a:t>
          </a:r>
        </a:p>
        <a:p>
          <a:r>
            <a:rPr lang="en-US" sz="1100" baseline="0"/>
            <a:t>overall speed range on the UT.</a:t>
          </a:r>
        </a:p>
        <a:p>
          <a:endParaRPr lang="en-US" sz="1100" baseline="0"/>
        </a:p>
        <a:p>
          <a:r>
            <a:rPr lang="en-US" sz="1100" baseline="0"/>
            <a:t>-Table speeds do not account for any minimum and maximum flow offsets applied to individual NCVs.</a:t>
          </a:r>
        </a:p>
        <a:p>
          <a:endParaRPr lang="en-US" sz="1100" baseline="0"/>
        </a:p>
        <a:p>
          <a:r>
            <a:rPr lang="en-US" sz="1100" baseline="0"/>
            <a:t>-Extreme Duty NCV poppets limit operating pressure to 105psi, while Standard Duty Poppets allow up to 120psi.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033E-0194-4C81-83DA-70D7B62347E2}">
  <sheetPr>
    <pageSetUpPr fitToPage="1"/>
  </sheetPr>
  <dimension ref="B1:AP107"/>
  <sheetViews>
    <sheetView showGridLines="0" tabSelected="1" zoomScale="80" zoomScaleNormal="80" workbookViewId="0">
      <selection activeCell="Y61" sqref="Y61"/>
    </sheetView>
  </sheetViews>
  <sheetFormatPr defaultColWidth="10.109375" defaultRowHeight="14.4" x14ac:dyDescent="0.3"/>
  <cols>
    <col min="1" max="1" width="10.109375" style="6"/>
    <col min="2" max="2" width="6.77734375" style="58" customWidth="1"/>
    <col min="3" max="3" width="6.6640625" style="6" customWidth="1"/>
    <col min="4" max="4" width="7.6640625" style="6" customWidth="1"/>
    <col min="5" max="5" width="5.21875" style="52" bestFit="1" customWidth="1"/>
    <col min="6" max="7" width="5.109375" style="52" bestFit="1" customWidth="1"/>
    <col min="8" max="8" width="6.33203125" style="52" customWidth="1"/>
    <col min="9" max="9" width="5.21875" style="52" bestFit="1" customWidth="1"/>
    <col min="10" max="11" width="5.109375" style="52" bestFit="1" customWidth="1"/>
    <col min="12" max="12" width="6.33203125" style="52" bestFit="1" customWidth="1"/>
    <col min="13" max="13" width="5.21875" style="52" bestFit="1" customWidth="1"/>
    <col min="14" max="15" width="5.109375" style="52" bestFit="1" customWidth="1"/>
    <col min="16" max="16" width="6.33203125" style="52" bestFit="1" customWidth="1"/>
    <col min="17" max="17" width="5.21875" style="52" bestFit="1" customWidth="1"/>
    <col min="18" max="19" width="5.109375" style="52" bestFit="1" customWidth="1"/>
    <col min="20" max="20" width="6.33203125" style="52" bestFit="1" customWidth="1"/>
    <col min="21" max="21" width="5.21875" style="52" bestFit="1" customWidth="1"/>
    <col min="22" max="23" width="5.109375" style="52" bestFit="1" customWidth="1"/>
    <col min="24" max="24" width="6.33203125" style="52" bestFit="1" customWidth="1"/>
    <col min="25" max="25" width="5.21875" style="52" bestFit="1" customWidth="1"/>
    <col min="26" max="27" width="5.109375" style="52" bestFit="1" customWidth="1"/>
    <col min="28" max="28" width="6.33203125" style="52" bestFit="1" customWidth="1"/>
    <col min="29" max="29" width="5.21875" style="52" bestFit="1" customWidth="1"/>
    <col min="30" max="31" width="5.109375" style="52" bestFit="1" customWidth="1"/>
    <col min="32" max="32" width="6.33203125" style="52" bestFit="1" customWidth="1"/>
    <col min="33" max="33" width="10.109375" style="39"/>
    <col min="34" max="34" width="16" style="39" bestFit="1" customWidth="1"/>
    <col min="35" max="35" width="22.21875" style="39" customWidth="1"/>
    <col min="36" max="36" width="10.109375" style="18"/>
    <col min="37" max="37" width="9.33203125" style="18" customWidth="1"/>
    <col min="38" max="38" width="5.88671875" style="18" bestFit="1" customWidth="1"/>
    <col min="39" max="39" width="14.88671875" style="18" bestFit="1" customWidth="1"/>
    <col min="40" max="40" width="1.6640625" style="18" bestFit="1" customWidth="1"/>
    <col min="41" max="41" width="4.77734375" style="18" bestFit="1" customWidth="1"/>
    <col min="42" max="42" width="10.109375" style="6"/>
    <col min="43" max="43" width="20.6640625" style="6" bestFit="1" customWidth="1"/>
    <col min="44" max="44" width="8.109375" style="6" bestFit="1" customWidth="1"/>
    <col min="45" max="45" width="34.6640625" style="6" bestFit="1" customWidth="1"/>
    <col min="46" max="46" width="13.21875" style="6" bestFit="1" customWidth="1"/>
    <col min="47" max="16384" width="10.109375" style="6"/>
  </cols>
  <sheetData>
    <row r="1" spans="2:42" s="38" customFormat="1" ht="18" x14ac:dyDescent="0.3">
      <c r="B1" s="56"/>
      <c r="C1" s="16"/>
      <c r="D1" s="16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16"/>
      <c r="AH1" s="86"/>
      <c r="AI1" s="16"/>
      <c r="AJ1" s="16"/>
      <c r="AK1" s="16"/>
      <c r="AL1" s="16"/>
      <c r="AM1" s="16"/>
      <c r="AN1" s="16"/>
      <c r="AO1" s="16"/>
    </row>
    <row r="2" spans="2:42" s="38" customFormat="1" ht="16.2" thickBot="1" x14ac:dyDescent="0.35">
      <c r="B2" s="57"/>
      <c r="C2" s="17"/>
      <c r="D2" s="1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17"/>
      <c r="AI2" s="17"/>
      <c r="AJ2" s="17"/>
      <c r="AK2" s="17"/>
      <c r="AL2" s="17"/>
      <c r="AM2" s="17"/>
      <c r="AN2" s="17"/>
      <c r="AO2" s="17"/>
    </row>
    <row r="3" spans="2:42" s="38" customFormat="1" ht="15" customHeight="1" thickBot="1" x14ac:dyDescent="0.35">
      <c r="B3" s="172" t="s">
        <v>43</v>
      </c>
      <c r="C3" s="173"/>
      <c r="D3" s="174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97">
        <f>$AI$3</f>
        <v>20</v>
      </c>
      <c r="R3" s="175" t="s">
        <v>57</v>
      </c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6"/>
      <c r="AG3" s="55"/>
      <c r="AH3" s="74" t="s">
        <v>51</v>
      </c>
      <c r="AI3" s="150">
        <v>20</v>
      </c>
      <c r="AJ3" s="152" t="s">
        <v>45</v>
      </c>
      <c r="AK3" s="55"/>
      <c r="AL3" s="55"/>
      <c r="AM3" s="55"/>
      <c r="AN3" s="55"/>
      <c r="AO3" s="55"/>
      <c r="AP3" s="47"/>
    </row>
    <row r="4" spans="2:42" s="38" customFormat="1" ht="15" customHeight="1" thickBot="1" x14ac:dyDescent="0.35">
      <c r="B4" s="214" t="s">
        <v>47</v>
      </c>
      <c r="C4" s="217" t="s">
        <v>55</v>
      </c>
      <c r="D4" s="217" t="s">
        <v>56</v>
      </c>
      <c r="E4" s="202">
        <v>5</v>
      </c>
      <c r="F4" s="203"/>
      <c r="G4" s="204" t="s">
        <v>18</v>
      </c>
      <c r="H4" s="205"/>
      <c r="I4" s="206">
        <v>7.5</v>
      </c>
      <c r="J4" s="207"/>
      <c r="K4" s="165" t="s">
        <v>18</v>
      </c>
      <c r="L4" s="189"/>
      <c r="M4" s="162">
        <v>10</v>
      </c>
      <c r="N4" s="163"/>
      <c r="O4" s="165" t="s">
        <v>18</v>
      </c>
      <c r="P4" s="189"/>
      <c r="Q4" s="162">
        <v>15</v>
      </c>
      <c r="R4" s="163"/>
      <c r="S4" s="165" t="s">
        <v>18</v>
      </c>
      <c r="T4" s="165"/>
      <c r="U4" s="162">
        <v>20</v>
      </c>
      <c r="V4" s="163"/>
      <c r="W4" s="165" t="s">
        <v>18</v>
      </c>
      <c r="X4" s="165"/>
      <c r="Y4" s="166">
        <v>25</v>
      </c>
      <c r="Z4" s="167"/>
      <c r="AA4" s="164" t="s">
        <v>18</v>
      </c>
      <c r="AB4" s="164"/>
      <c r="AC4" s="166">
        <v>30</v>
      </c>
      <c r="AD4" s="167"/>
      <c r="AE4" s="164" t="s">
        <v>18</v>
      </c>
      <c r="AF4" s="168"/>
      <c r="AH4" s="75" t="s">
        <v>61</v>
      </c>
      <c r="AI4" s="151">
        <v>1</v>
      </c>
      <c r="AJ4" s="153" t="s">
        <v>45</v>
      </c>
    </row>
    <row r="5" spans="2:42" s="45" customFormat="1" ht="15.6" x14ac:dyDescent="0.3">
      <c r="B5" s="215"/>
      <c r="C5" s="218"/>
      <c r="D5" s="218"/>
      <c r="E5" s="76" t="s">
        <v>41</v>
      </c>
      <c r="F5" s="169" t="s">
        <v>42</v>
      </c>
      <c r="G5" s="169"/>
      <c r="H5" s="77" t="s">
        <v>40</v>
      </c>
      <c r="I5" s="76" t="s">
        <v>41</v>
      </c>
      <c r="J5" s="169" t="s">
        <v>42</v>
      </c>
      <c r="K5" s="169"/>
      <c r="L5" s="77" t="s">
        <v>40</v>
      </c>
      <c r="M5" s="76" t="s">
        <v>41</v>
      </c>
      <c r="N5" s="169" t="s">
        <v>42</v>
      </c>
      <c r="O5" s="169"/>
      <c r="P5" s="77" t="s">
        <v>40</v>
      </c>
      <c r="Q5" s="76" t="s">
        <v>41</v>
      </c>
      <c r="R5" s="169" t="s">
        <v>42</v>
      </c>
      <c r="S5" s="169"/>
      <c r="T5" s="78" t="s">
        <v>40</v>
      </c>
      <c r="U5" s="76" t="s">
        <v>41</v>
      </c>
      <c r="V5" s="169" t="s">
        <v>42</v>
      </c>
      <c r="W5" s="169"/>
      <c r="X5" s="77" t="s">
        <v>40</v>
      </c>
      <c r="Y5" s="79" t="s">
        <v>41</v>
      </c>
      <c r="Z5" s="169" t="s">
        <v>42</v>
      </c>
      <c r="AA5" s="169"/>
      <c r="AB5" s="78" t="s">
        <v>40</v>
      </c>
      <c r="AC5" s="76" t="s">
        <v>41</v>
      </c>
      <c r="AD5" s="169" t="s">
        <v>42</v>
      </c>
      <c r="AE5" s="169"/>
      <c r="AF5" s="77" t="s">
        <v>40</v>
      </c>
    </row>
    <row r="6" spans="2:42" s="45" customFormat="1" ht="16.2" thickBot="1" x14ac:dyDescent="0.35">
      <c r="B6" s="216"/>
      <c r="C6" s="219"/>
      <c r="D6" s="219"/>
      <c r="E6" s="80">
        <v>0.25</v>
      </c>
      <c r="F6" s="81">
        <v>0.4</v>
      </c>
      <c r="G6" s="81">
        <v>0.7</v>
      </c>
      <c r="H6" s="82">
        <v>1</v>
      </c>
      <c r="I6" s="80">
        <v>0.25</v>
      </c>
      <c r="J6" s="81">
        <v>0.4</v>
      </c>
      <c r="K6" s="81">
        <v>0.7</v>
      </c>
      <c r="L6" s="82">
        <v>1</v>
      </c>
      <c r="M6" s="80">
        <v>0.25</v>
      </c>
      <c r="N6" s="81">
        <v>0.4</v>
      </c>
      <c r="O6" s="81">
        <v>0.7</v>
      </c>
      <c r="P6" s="82">
        <v>1</v>
      </c>
      <c r="Q6" s="80">
        <v>0.25</v>
      </c>
      <c r="R6" s="81">
        <v>0.4</v>
      </c>
      <c r="S6" s="81">
        <v>0.7</v>
      </c>
      <c r="T6" s="83">
        <v>1</v>
      </c>
      <c r="U6" s="80">
        <v>0.25</v>
      </c>
      <c r="V6" s="81">
        <v>0.4</v>
      </c>
      <c r="W6" s="81">
        <v>0.7</v>
      </c>
      <c r="X6" s="82">
        <v>1</v>
      </c>
      <c r="Y6" s="84">
        <v>0.25</v>
      </c>
      <c r="Z6" s="81">
        <v>0.4</v>
      </c>
      <c r="AA6" s="81">
        <v>0.7</v>
      </c>
      <c r="AB6" s="83">
        <v>1</v>
      </c>
      <c r="AC6" s="80">
        <v>0.25</v>
      </c>
      <c r="AD6" s="81">
        <v>0.4</v>
      </c>
      <c r="AE6" s="81">
        <v>0.7</v>
      </c>
      <c r="AF6" s="82">
        <v>1</v>
      </c>
    </row>
    <row r="7" spans="2:42" ht="14.4" customHeight="1" thickBot="1" x14ac:dyDescent="0.35">
      <c r="B7" s="183" t="s">
        <v>4</v>
      </c>
      <c r="C7" s="140">
        <f>(VLOOKUP($B$7,'US Data'!$A$1:$C$24,3,FALSE))/(SQRT($AI$4/D7))</f>
        <v>0.13883095591344263</v>
      </c>
      <c r="D7" s="154">
        <v>20</v>
      </c>
      <c r="E7" s="104">
        <f>(($C7*(E$6)+'US Data'!$B$28)*5940)/($E$4*$AI$3)</f>
        <v>2.0556996953146229</v>
      </c>
      <c r="F7" s="105">
        <f>(($C7*(F$6)+'US Data'!$B$28)*5940)/($E$4*$AI$3)</f>
        <v>3.2926835125033964</v>
      </c>
      <c r="G7" s="105">
        <f>(($C7*(G$6)+'US Data'!$B$28)*5940)/($E$4*$AI$3)</f>
        <v>5.7666511468809452</v>
      </c>
      <c r="H7" s="106">
        <f>(($C7+'US Data'!$B$29)*5940)/($E$4*$AI$3)</f>
        <v>8.3475387812584927</v>
      </c>
      <c r="I7" s="104">
        <f>(($C7*(I$6)+'US Data'!$B$28)*5940)/($I$4*$AI$3)</f>
        <v>1.3704664635430821</v>
      </c>
      <c r="J7" s="105">
        <f>(($C7*(J$6)+'US Data'!$B$28)*5940)/($I$4*$AI$3)</f>
        <v>2.1951223416689309</v>
      </c>
      <c r="K7" s="105">
        <f>(($C7*(K$6)+'US Data'!$B$28)*5940)/($I$4*$AI$3)</f>
        <v>3.84443409792063</v>
      </c>
      <c r="L7" s="106">
        <f>(($C7+'US Data'!$B$29)*5940)/($I$4*$AI$3)</f>
        <v>5.5650258541723288</v>
      </c>
      <c r="M7" s="104">
        <f>(($C7*(M$6)+'US Data'!$B$28)*5940)/($M$4*$AI$3)</f>
        <v>1.0278498476573115</v>
      </c>
      <c r="N7" s="105">
        <f>(($C7*(N$6)+'US Data'!$B$28)*5940)/($M$4*$AI$3)</f>
        <v>1.6463417562516982</v>
      </c>
      <c r="O7" s="105">
        <f>(($C7*(O$6)+'US Data'!$B$28)*5940)/($M$4*$AI$3)</f>
        <v>2.8833255734404726</v>
      </c>
      <c r="P7" s="106">
        <f>(($C7+'US Data'!$B$29)*5940)/($M$4*$AI$3)</f>
        <v>4.1737693906292463</v>
      </c>
      <c r="Q7" s="104">
        <f>(($C7*(Q$6)+'US Data'!$B$28)*5940)/($Q$4*$AI$3)</f>
        <v>0.68523323177154105</v>
      </c>
      <c r="R7" s="105">
        <f>(($C7*(R$6)+'US Data'!$B$28)*5940)/($Q$4*$AI$3)</f>
        <v>1.0975611708344655</v>
      </c>
      <c r="S7" s="105">
        <f>(($C7*(S$6)+'US Data'!$B$28)*5940)/($Q$4*$AI$3)</f>
        <v>1.922217048960315</v>
      </c>
      <c r="T7" s="106">
        <f>(($C7+'US Data'!$B$29)*5940)/($Q$4*$AI$3)</f>
        <v>2.7825129270861644</v>
      </c>
      <c r="U7" s="104">
        <f>(($C7*(U$6)+'US Data'!$B$28)*5940)/($U$4*$AI$3)</f>
        <v>0.51392492382865573</v>
      </c>
      <c r="V7" s="105">
        <f>(($C7*(V$6)+'US Data'!$B$28)*5940)/($U$4*$AI$3)</f>
        <v>0.8231708781258491</v>
      </c>
      <c r="W7" s="105">
        <f>(($C7*(W$6)+'US Data'!$B$28)*5940)/($U$4*$AI$3)</f>
        <v>1.4416627867202363</v>
      </c>
      <c r="X7" s="106">
        <f>(($C7+'US Data'!$B$29)*5940)/($U$4*$AI$3)</f>
        <v>2.0868846953146232</v>
      </c>
      <c r="Y7" s="104">
        <f>(($C7*(Y$6)+'US Data'!$B$28)*5940)/($Y$4*$AI$3)</f>
        <v>0.41113993906292462</v>
      </c>
      <c r="Z7" s="105">
        <f>(($C7*(Z$6)+'US Data'!$B$28)*5940)/($Y$4*$AI$3)</f>
        <v>0.65853670250067931</v>
      </c>
      <c r="AA7" s="105">
        <f>(($C7*(AA$6)+'US Data'!$B$28)*5940)/($Y$4*$AI$3)</f>
        <v>1.1533302293761889</v>
      </c>
      <c r="AB7" s="106">
        <f>(($C7+'US Data'!$B$29)*5940)/($Y$4*$AI$3)</f>
        <v>1.6695077562516984</v>
      </c>
      <c r="AC7" s="104">
        <f>(($C7*(AC$6)+'US Data'!$B$28)*5940)/($AC$4*$AI$3)</f>
        <v>0.34261661588577053</v>
      </c>
      <c r="AD7" s="105">
        <f>(($C7*(AD$6)+'US Data'!$B$28)*5940)/($AC$4*$AI$3)</f>
        <v>0.54878058541723274</v>
      </c>
      <c r="AE7" s="105">
        <f>(($C7*(AE$6)+'US Data'!$B$28)*5940)/($AC$4*$AI$3)</f>
        <v>0.96110852448015749</v>
      </c>
      <c r="AF7" s="106">
        <f>(($C7+'US Data'!$B$29)*5940)/($AC$4*$AI$3)</f>
        <v>1.3912564635430822</v>
      </c>
      <c r="AG7" s="6"/>
      <c r="AH7" s="66" t="s">
        <v>20</v>
      </c>
      <c r="AI7" s="67" t="s">
        <v>62</v>
      </c>
      <c r="AJ7" s="6"/>
      <c r="AK7" s="6"/>
      <c r="AL7" s="6"/>
      <c r="AM7" s="6"/>
      <c r="AN7" s="6"/>
      <c r="AO7" s="6"/>
    </row>
    <row r="8" spans="2:42" ht="14.4" customHeight="1" x14ac:dyDescent="0.3">
      <c r="B8" s="184"/>
      <c r="C8" s="141">
        <f>(VLOOKUP($B$7,'US Data'!$A$1:$C$24,3,FALSE))/(SQRT($AI$4/D8))</f>
        <v>0.17003250124538069</v>
      </c>
      <c r="D8" s="154">
        <v>30</v>
      </c>
      <c r="E8" s="107">
        <f>(($C8*(E$6)+'US Data'!$B$28)*5940)/($E$4*$AI$3)</f>
        <v>2.5190426434939028</v>
      </c>
      <c r="F8" s="108">
        <f>(($C8*(F$6)+'US Data'!$B$28)*5940)/($E$4*$AI$3)</f>
        <v>4.0340322295902453</v>
      </c>
      <c r="G8" s="108">
        <f>(($C8*(G$6)+'US Data'!$B$28)*5940)/($E$4*$AI$3)</f>
        <v>7.0640114017829285</v>
      </c>
      <c r="H8" s="109">
        <f>(($C8+'US Data'!$B$29)*5940)/($E$4*$AI$3)</f>
        <v>10.200910573975614</v>
      </c>
      <c r="I8" s="107">
        <f>(($C8*(I$6)+'US Data'!$B$28)*5940)/($I$4*$AI$3)</f>
        <v>1.6793617623292687</v>
      </c>
      <c r="J8" s="108">
        <f>(($C8*(J$6)+'US Data'!$B$28)*5940)/($I$4*$AI$3)</f>
        <v>2.6893548197268302</v>
      </c>
      <c r="K8" s="108">
        <f>(($C8*(K$6)+'US Data'!$B$28)*5940)/($I$4*$AI$3)</f>
        <v>4.7093409345219523</v>
      </c>
      <c r="L8" s="109">
        <f>(($C8+'US Data'!$B$29)*5940)/($I$4*$AI$3)</f>
        <v>6.800607049317076</v>
      </c>
      <c r="M8" s="107">
        <f>(($C8*(M$6)+'US Data'!$B$28)*5940)/($M$4*$AI$3)</f>
        <v>1.2595213217469514</v>
      </c>
      <c r="N8" s="108">
        <f>(($C8*(N$6)+'US Data'!$B$28)*5940)/($M$4*$AI$3)</f>
        <v>2.0170161147951227</v>
      </c>
      <c r="O8" s="108">
        <f>(($C8*(O$6)+'US Data'!$B$28)*5940)/($M$4*$AI$3)</f>
        <v>3.5320057008914643</v>
      </c>
      <c r="P8" s="109">
        <f>(($C8+'US Data'!$B$29)*5940)/($M$4*$AI$3)</f>
        <v>5.100455286987807</v>
      </c>
      <c r="Q8" s="107">
        <f>(($C8*(Q$6)+'US Data'!$B$28)*5940)/($Q$4*$AI$3)</f>
        <v>0.83968088116463435</v>
      </c>
      <c r="R8" s="108">
        <f>(($C8*(R$6)+'US Data'!$B$28)*5940)/($Q$4*$AI$3)</f>
        <v>1.3446774098634151</v>
      </c>
      <c r="S8" s="108">
        <f>(($C8*(S$6)+'US Data'!$B$28)*5940)/($Q$4*$AI$3)</f>
        <v>2.3546704672609762</v>
      </c>
      <c r="T8" s="109">
        <f>(($C8+'US Data'!$B$29)*5940)/($Q$4*$AI$3)</f>
        <v>3.400303524658538</v>
      </c>
      <c r="U8" s="107">
        <f>(($C8*(U$6)+'US Data'!$B$28)*5940)/($U$4*$AI$3)</f>
        <v>0.62976066087347571</v>
      </c>
      <c r="V8" s="108">
        <f>(($C8*(V$6)+'US Data'!$B$28)*5940)/($U$4*$AI$3)</f>
        <v>1.0085080573975613</v>
      </c>
      <c r="W8" s="108">
        <f>(($C8*(W$6)+'US Data'!$B$28)*5940)/($U$4*$AI$3)</f>
        <v>1.7660028504457321</v>
      </c>
      <c r="X8" s="109">
        <f>(($C8+'US Data'!$B$29)*5940)/($U$4*$AI$3)</f>
        <v>2.5502276434939035</v>
      </c>
      <c r="Y8" s="107">
        <f>(($C8*(Y$6)+'US Data'!$B$28)*5940)/($Y$4*$AI$3)</f>
        <v>0.50380852869878057</v>
      </c>
      <c r="Z8" s="108">
        <f>(($C8*(Z$6)+'US Data'!$B$28)*5940)/($Y$4*$AI$3)</f>
        <v>0.80680644591804895</v>
      </c>
      <c r="AA8" s="108">
        <f>(($C8*(AA$6)+'US Data'!$B$28)*5940)/($Y$4*$AI$3)</f>
        <v>1.4128022803565856</v>
      </c>
      <c r="AB8" s="109">
        <f>(($C8+'US Data'!$B$29)*5940)/($Y$4*$AI$3)</f>
        <v>2.0401821147951229</v>
      </c>
      <c r="AC8" s="107">
        <f>(($C8*(AC$6)+'US Data'!$B$28)*5940)/($AC$4*$AI$3)</f>
        <v>0.41984044058231718</v>
      </c>
      <c r="AD8" s="108">
        <f>(($C8*(AD$6)+'US Data'!$B$28)*5940)/($AC$4*$AI$3)</f>
        <v>0.67233870493170755</v>
      </c>
      <c r="AE8" s="108">
        <f>(($C8*(AE$6)+'US Data'!$B$28)*5940)/($AC$4*$AI$3)</f>
        <v>1.1773352336304881</v>
      </c>
      <c r="AF8" s="109">
        <f>(($C8+'US Data'!$B$29)*5940)/($AC$4*$AI$3)</f>
        <v>1.700151762329269</v>
      </c>
      <c r="AG8" s="6"/>
      <c r="AH8" s="68" t="s">
        <v>21</v>
      </c>
      <c r="AI8" s="69">
        <v>1</v>
      </c>
      <c r="AJ8" s="6"/>
      <c r="AK8" s="6"/>
      <c r="AL8" s="6"/>
      <c r="AM8" s="6"/>
      <c r="AN8" s="6"/>
      <c r="AO8" s="6"/>
    </row>
    <row r="9" spans="2:42" ht="14.4" customHeight="1" x14ac:dyDescent="0.3">
      <c r="B9" s="184"/>
      <c r="C9" s="140">
        <f>(VLOOKUP($B$7,'US Data'!$A$1:$C$24,3,FALSE))/(SQRT($AI$4/D9))</f>
        <v>0.19633662073001182</v>
      </c>
      <c r="D9" s="154">
        <v>40</v>
      </c>
      <c r="E9" s="104">
        <f>(($C9*(E$6)+'US Data'!$B$28)*5940)/($E$4*$AI$3)</f>
        <v>2.909658817840675</v>
      </c>
      <c r="F9" s="105">
        <f>(($C9*(F$6)+'US Data'!$B$28)*5940)/($E$4*$AI$3)</f>
        <v>4.659018108545081</v>
      </c>
      <c r="G9" s="105">
        <f>(($C9*(G$6)+'US Data'!$B$28)*5940)/($E$4*$AI$3)</f>
        <v>8.1577366899538912</v>
      </c>
      <c r="H9" s="106">
        <f>(($C9+'US Data'!$B$29)*5940)/($E$4*$AI$3)</f>
        <v>11.763375271362701</v>
      </c>
      <c r="I9" s="104">
        <f>(($C9*(I$6)+'US Data'!$B$28)*5940)/($I$4*$AI$3)</f>
        <v>1.9397725452271166</v>
      </c>
      <c r="J9" s="105">
        <f>(($C9*(J$6)+'US Data'!$B$28)*5940)/($I$4*$AI$3)</f>
        <v>3.1060120723633875</v>
      </c>
      <c r="K9" s="105">
        <f>(($C9*(K$6)+'US Data'!$B$28)*5940)/($I$4*$AI$3)</f>
        <v>5.4384911266359275</v>
      </c>
      <c r="L9" s="106">
        <f>(($C9+'US Data'!$B$29)*5940)/($I$4*$AI$3)</f>
        <v>7.8422501809084677</v>
      </c>
      <c r="M9" s="104">
        <f>(($C9*(M$6)+'US Data'!$B$28)*5940)/($M$4*$AI$3)</f>
        <v>1.4548294089203375</v>
      </c>
      <c r="N9" s="105">
        <f>(($C9*(N$6)+'US Data'!$B$28)*5940)/($M$4*$AI$3)</f>
        <v>2.3295090542725405</v>
      </c>
      <c r="O9" s="105">
        <f>(($C9*(O$6)+'US Data'!$B$28)*5940)/($M$4*$AI$3)</f>
        <v>4.0788683449769456</v>
      </c>
      <c r="P9" s="106">
        <f>(($C9+'US Data'!$B$29)*5940)/($M$4*$AI$3)</f>
        <v>5.8816876356813506</v>
      </c>
      <c r="Q9" s="104">
        <f>(($C9*(Q$6)+'US Data'!$B$28)*5940)/($Q$4*$AI$3)</f>
        <v>0.96988627261355831</v>
      </c>
      <c r="R9" s="105">
        <f>(($C9*(R$6)+'US Data'!$B$28)*5940)/($Q$4*$AI$3)</f>
        <v>1.5530060361816937</v>
      </c>
      <c r="S9" s="105">
        <f>(($C9*(S$6)+'US Data'!$B$28)*5940)/($Q$4*$AI$3)</f>
        <v>2.7192455633179637</v>
      </c>
      <c r="T9" s="106">
        <f>(($C9+'US Data'!$B$29)*5940)/($Q$4*$AI$3)</f>
        <v>3.9211250904542339</v>
      </c>
      <c r="U9" s="104">
        <f>(($C9*(U$6)+'US Data'!$B$28)*5940)/($U$4*$AI$3)</f>
        <v>0.72741470446016876</v>
      </c>
      <c r="V9" s="105">
        <f>(($C9*(V$6)+'US Data'!$B$28)*5940)/($U$4*$AI$3)</f>
        <v>1.1647545271362703</v>
      </c>
      <c r="W9" s="105">
        <f>(($C9*(W$6)+'US Data'!$B$28)*5940)/($U$4*$AI$3)</f>
        <v>2.0394341724884728</v>
      </c>
      <c r="X9" s="106">
        <f>(($C9+'US Data'!$B$29)*5940)/($U$4*$AI$3)</f>
        <v>2.9408438178406753</v>
      </c>
      <c r="Y9" s="104">
        <f>(($C9*(Y$6)+'US Data'!$B$28)*5940)/($Y$4*$AI$3)</f>
        <v>0.58193176356813503</v>
      </c>
      <c r="Z9" s="105">
        <f>(($C9*(Z$6)+'US Data'!$B$28)*5940)/($Y$4*$AI$3)</f>
        <v>0.93180362170901632</v>
      </c>
      <c r="AA9" s="105">
        <f>(($C9*(AA$6)+'US Data'!$B$28)*5940)/($Y$4*$AI$3)</f>
        <v>1.6315473379907783</v>
      </c>
      <c r="AB9" s="106">
        <f>(($C9+'US Data'!$B$29)*5940)/($Y$4*$AI$3)</f>
        <v>2.3526750542725403</v>
      </c>
      <c r="AC9" s="104">
        <f>(($C9*(AC$6)+'US Data'!$B$28)*5940)/($AC$4*$AI$3)</f>
        <v>0.48494313630677915</v>
      </c>
      <c r="AD9" s="105">
        <f>(($C9*(AD$6)+'US Data'!$B$28)*5940)/($AC$4*$AI$3)</f>
        <v>0.77650301809084687</v>
      </c>
      <c r="AE9" s="105">
        <f>(($C9*(AE$6)+'US Data'!$B$28)*5940)/($AC$4*$AI$3)</f>
        <v>1.3596227816589819</v>
      </c>
      <c r="AF9" s="106">
        <f>(($C9+'US Data'!$B$29)*5940)/($AC$4*$AI$3)</f>
        <v>1.9605625452271169</v>
      </c>
      <c r="AG9" s="6"/>
      <c r="AH9" s="70" t="s">
        <v>22</v>
      </c>
      <c r="AI9" s="71">
        <v>1.28</v>
      </c>
      <c r="AJ9" s="46"/>
      <c r="AK9" s="46"/>
      <c r="AL9" s="6"/>
      <c r="AM9" s="6"/>
      <c r="AN9" s="6"/>
      <c r="AO9" s="6"/>
    </row>
    <row r="10" spans="2:42" ht="14.4" customHeight="1" x14ac:dyDescent="0.3">
      <c r="B10" s="184"/>
      <c r="C10" s="141">
        <f>(VLOOKUP($B$7,'US Data'!$A$1:$C$24,3,FALSE))/(SQRT($AI$4/D10))</f>
        <v>0.21951101521245039</v>
      </c>
      <c r="D10" s="154">
        <v>50</v>
      </c>
      <c r="E10" s="107">
        <f>(($C10*(E$6)+'US Data'!$B$28)*5940)/($E$4*$AI$3)</f>
        <v>3.2537985759048884</v>
      </c>
      <c r="F10" s="108">
        <f>(($C10*(F$6)+'US Data'!$B$28)*5940)/($E$4*$AI$3)</f>
        <v>5.2096417214478219</v>
      </c>
      <c r="G10" s="108">
        <f>(($C10*(G$6)+'US Data'!$B$28)*5940)/($E$4*$AI$3)</f>
        <v>9.121328012533688</v>
      </c>
      <c r="H10" s="109">
        <f>(($C10+'US Data'!$B$29)*5940)/($E$4*$AI$3)</f>
        <v>13.139934303619555</v>
      </c>
      <c r="I10" s="107">
        <f>(($C10*(I$6)+'US Data'!$B$28)*5940)/($I$4*$AI$3)</f>
        <v>2.1691990506032588</v>
      </c>
      <c r="J10" s="108">
        <f>(($C10*(J$6)+'US Data'!$B$28)*5940)/($I$4*$AI$3)</f>
        <v>3.4730944809652144</v>
      </c>
      <c r="K10" s="108">
        <f>(($C10*(K$6)+'US Data'!$B$28)*5940)/($I$4*$AI$3)</f>
        <v>6.0808853416891253</v>
      </c>
      <c r="L10" s="109">
        <f>(($C10+'US Data'!$B$29)*5940)/($I$4*$AI$3)</f>
        <v>8.7599562024130364</v>
      </c>
      <c r="M10" s="107">
        <f>(($C10*(M$6)+'US Data'!$B$28)*5940)/($M$4*$AI$3)</f>
        <v>1.6268992879524442</v>
      </c>
      <c r="N10" s="108">
        <f>(($C10*(N$6)+'US Data'!$B$28)*5940)/($M$4*$AI$3)</f>
        <v>2.6048208607239109</v>
      </c>
      <c r="O10" s="108">
        <f>(($C10*(O$6)+'US Data'!$B$28)*5940)/($M$4*$AI$3)</f>
        <v>4.560664006266844</v>
      </c>
      <c r="P10" s="109">
        <f>(($C10+'US Data'!$B$29)*5940)/($M$4*$AI$3)</f>
        <v>6.5699671518097773</v>
      </c>
      <c r="Q10" s="107">
        <f>(($C10*(Q$6)+'US Data'!$B$28)*5940)/($Q$4*$AI$3)</f>
        <v>1.0845995253016294</v>
      </c>
      <c r="R10" s="108">
        <f>(($C10*(R$6)+'US Data'!$B$28)*5940)/($Q$4*$AI$3)</f>
        <v>1.7365472404826072</v>
      </c>
      <c r="S10" s="108">
        <f>(($C10*(S$6)+'US Data'!$B$28)*5940)/($Q$4*$AI$3)</f>
        <v>3.0404426708445627</v>
      </c>
      <c r="T10" s="109">
        <f>(($C10+'US Data'!$B$29)*5940)/($Q$4*$AI$3)</f>
        <v>4.3799781012065182</v>
      </c>
      <c r="U10" s="107">
        <f>(($C10*(U$6)+'US Data'!$B$28)*5940)/($U$4*$AI$3)</f>
        <v>0.8134496439762221</v>
      </c>
      <c r="V10" s="108">
        <f>(($C10*(V$6)+'US Data'!$B$28)*5940)/($U$4*$AI$3)</f>
        <v>1.3024104303619555</v>
      </c>
      <c r="W10" s="108">
        <f>(($C10*(W$6)+'US Data'!$B$28)*5940)/($U$4*$AI$3)</f>
        <v>2.280332003133422</v>
      </c>
      <c r="X10" s="109">
        <f>(($C10+'US Data'!$B$29)*5940)/($U$4*$AI$3)</f>
        <v>3.2849835759048887</v>
      </c>
      <c r="Y10" s="107">
        <f>(($C10*(Y$6)+'US Data'!$B$28)*5940)/($Y$4*$AI$3)</f>
        <v>0.65075971518097764</v>
      </c>
      <c r="Z10" s="108">
        <f>(($C10*(Z$6)+'US Data'!$B$28)*5940)/($Y$4*$AI$3)</f>
        <v>1.0419283442895644</v>
      </c>
      <c r="AA10" s="108">
        <f>(($C10*(AA$6)+'US Data'!$B$28)*5940)/($Y$4*$AI$3)</f>
        <v>1.8242656025067376</v>
      </c>
      <c r="AB10" s="109">
        <f>(($C10+'US Data'!$B$29)*5940)/($Y$4*$AI$3)</f>
        <v>2.6279868607239107</v>
      </c>
      <c r="AC10" s="107">
        <f>(($C10*(AC$6)+'US Data'!$B$28)*5940)/($AC$4*$AI$3)</f>
        <v>0.5422997626508147</v>
      </c>
      <c r="AD10" s="108">
        <f>(($C10*(AD$6)+'US Data'!$B$28)*5940)/($AC$4*$AI$3)</f>
        <v>0.86827362024130361</v>
      </c>
      <c r="AE10" s="108">
        <f>(($C10*(AE$6)+'US Data'!$B$28)*5940)/($AC$4*$AI$3)</f>
        <v>1.5202213354222813</v>
      </c>
      <c r="AF10" s="109">
        <f>(($C10+'US Data'!$B$29)*5940)/($AC$4*$AI$3)</f>
        <v>2.1899890506032591</v>
      </c>
      <c r="AG10" s="6"/>
      <c r="AH10" s="70" t="s">
        <v>23</v>
      </c>
      <c r="AI10" s="71">
        <v>1.32</v>
      </c>
      <c r="AJ10" s="59"/>
      <c r="AK10" s="59"/>
      <c r="AL10" s="4"/>
      <c r="AM10" s="6"/>
      <c r="AN10" s="6"/>
      <c r="AO10" s="6"/>
    </row>
    <row r="11" spans="2:42" ht="14.4" customHeight="1" thickBot="1" x14ac:dyDescent="0.35">
      <c r="B11" s="185"/>
      <c r="C11" s="148">
        <f>(VLOOKUP($B$7,'US Data'!$A$1:$C$24,3,FALSE))/(SQRT($AI$4/D11))</f>
        <v>0.24046226930543754</v>
      </c>
      <c r="D11" s="155">
        <v>60</v>
      </c>
      <c r="E11" s="110">
        <f>(($C11*(E$6)+'US Data'!$B$28)*5940)/($E$4*$AI$3)</f>
        <v>3.5649246991857471</v>
      </c>
      <c r="F11" s="111">
        <f>(($C11*(F$6)+'US Data'!$B$28)*5940)/($E$4*$AI$3)</f>
        <v>5.7074435186971959</v>
      </c>
      <c r="G11" s="111">
        <f>(($C11*(G$6)+'US Data'!$B$28)*5940)/($E$4*$AI$3)</f>
        <v>9.9924811577200927</v>
      </c>
      <c r="H11" s="112">
        <f>(($C11+'US Data'!$B$29)*5940)/($E$4*$AI$3)</f>
        <v>14.384438796742991</v>
      </c>
      <c r="I11" s="110">
        <f>(($C11*(I$6)+'US Data'!$B$28)*5940)/($I$4*$AI$3)</f>
        <v>2.3766164661238314</v>
      </c>
      <c r="J11" s="111">
        <f>(($C11*(J$6)+'US Data'!$B$28)*5940)/($I$4*$AI$3)</f>
        <v>3.8049623457981308</v>
      </c>
      <c r="K11" s="111">
        <f>(($C11*(K$6)+'US Data'!$B$28)*5940)/($I$4*$AI$3)</f>
        <v>6.6616541051467291</v>
      </c>
      <c r="L11" s="112">
        <f>(($C11+'US Data'!$B$29)*5940)/($I$4*$AI$3)</f>
        <v>9.5896258644953267</v>
      </c>
      <c r="M11" s="110">
        <f>(($C11*(M$6)+'US Data'!$B$28)*5940)/($M$4*$AI$3)</f>
        <v>1.7824623495928735</v>
      </c>
      <c r="N11" s="111">
        <f>(($C11*(N$6)+'US Data'!$B$28)*5940)/($M$4*$AI$3)</f>
        <v>2.853721759348598</v>
      </c>
      <c r="O11" s="111">
        <f>(($C11*(O$6)+'US Data'!$B$28)*5940)/($M$4*$AI$3)</f>
        <v>4.9962405788600464</v>
      </c>
      <c r="P11" s="112">
        <f>(($C11+'US Data'!$B$29)*5940)/($M$4*$AI$3)</f>
        <v>7.1922193983714955</v>
      </c>
      <c r="Q11" s="110">
        <f>(($C11*(Q$6)+'US Data'!$B$28)*5940)/($Q$4*$AI$3)</f>
        <v>1.1883082330619157</v>
      </c>
      <c r="R11" s="111">
        <f>(($C11*(R$6)+'US Data'!$B$28)*5940)/($Q$4*$AI$3)</f>
        <v>1.9024811728990654</v>
      </c>
      <c r="S11" s="111">
        <f>(($C11*(S$6)+'US Data'!$B$28)*5940)/($Q$4*$AI$3)</f>
        <v>3.3308270525733645</v>
      </c>
      <c r="T11" s="112">
        <f>(($C11+'US Data'!$B$29)*5940)/($Q$4*$AI$3)</f>
        <v>4.7948129322476634</v>
      </c>
      <c r="U11" s="110">
        <f>(($C11*(U$6)+'US Data'!$B$28)*5940)/($U$4*$AI$3)</f>
        <v>0.89123117479643676</v>
      </c>
      <c r="V11" s="111">
        <f>(($C11*(V$6)+'US Data'!$B$28)*5940)/($U$4*$AI$3)</f>
        <v>1.426860879674299</v>
      </c>
      <c r="W11" s="111">
        <f>(($C11*(W$6)+'US Data'!$B$28)*5940)/($U$4*$AI$3)</f>
        <v>2.4981202894300232</v>
      </c>
      <c r="X11" s="112">
        <f>(($C11+'US Data'!$B$29)*5940)/($U$4*$AI$3)</f>
        <v>3.5961096991857477</v>
      </c>
      <c r="Y11" s="110">
        <f>(($C11*(Y$6)+'US Data'!$B$28)*5940)/($Y$4*$AI$3)</f>
        <v>0.7129849398371495</v>
      </c>
      <c r="Z11" s="111">
        <f>(($C11*(Z$6)+'US Data'!$B$28)*5940)/($Y$4*$AI$3)</f>
        <v>1.1414887037394392</v>
      </c>
      <c r="AA11" s="111">
        <f>(($C11*(AA$6)+'US Data'!$B$28)*5940)/($Y$4*$AI$3)</f>
        <v>1.9984962315440187</v>
      </c>
      <c r="AB11" s="112">
        <f>(($C11+'US Data'!$B$29)*5940)/($Y$4*$AI$3)</f>
        <v>2.8768877593485982</v>
      </c>
      <c r="AC11" s="110">
        <f>(($C11*(AC$6)+'US Data'!$B$28)*5940)/($AC$4*$AI$3)</f>
        <v>0.59415411653095784</v>
      </c>
      <c r="AD11" s="111">
        <f>(($C11*(AD$6)+'US Data'!$B$28)*5940)/($AC$4*$AI$3)</f>
        <v>0.95124058644953269</v>
      </c>
      <c r="AE11" s="111">
        <f>(($C11*(AE$6)+'US Data'!$B$28)*5940)/($AC$4*$AI$3)</f>
        <v>1.6654135262866823</v>
      </c>
      <c r="AF11" s="112">
        <f>(($C11+'US Data'!$B$29)*5940)/($AC$4*$AI$3)</f>
        <v>2.3974064661238317</v>
      </c>
      <c r="AG11" s="6"/>
      <c r="AH11" s="72" t="s">
        <v>24</v>
      </c>
      <c r="AI11" s="73">
        <v>1.4</v>
      </c>
      <c r="AJ11" s="4"/>
      <c r="AK11" s="6"/>
      <c r="AL11" s="6"/>
      <c r="AM11" s="6"/>
      <c r="AN11" s="6"/>
      <c r="AO11" s="6"/>
    </row>
    <row r="12" spans="2:42" ht="15" customHeight="1" x14ac:dyDescent="0.3">
      <c r="B12" s="208" t="s">
        <v>5</v>
      </c>
      <c r="C12" s="141">
        <f>(VLOOKUP($B$12,'US Data'!$A$1:$C$24,3,FALSE))/(SQRT($AI$4/D12))</f>
        <v>0.17583847108308207</v>
      </c>
      <c r="D12" s="156">
        <v>20</v>
      </c>
      <c r="E12" s="107">
        <f>(($C12*(E$6)+'US Data'!$B$28)*5940)/($E$4*$AI$3)</f>
        <v>2.6052612955837686</v>
      </c>
      <c r="F12" s="108">
        <f>(($C12*(F$6)+'US Data'!$B$28)*5940)/($E$4*$AI$3)</f>
        <v>4.1719820729340293</v>
      </c>
      <c r="G12" s="108">
        <f>(($C12*(G$6)+'US Data'!$B$28)*5940)/($E$4*$AI$3)</f>
        <v>7.3054236276345508</v>
      </c>
      <c r="H12" s="109">
        <f>(($C12+'US Data'!$B$29)*5940)/($E$4*$AI$3)</f>
        <v>10.545785182335075</v>
      </c>
      <c r="I12" s="107">
        <f>(($C12*(I$6)+'US Data'!$B$28)*5940)/($I$4*$AI$3)</f>
        <v>1.7368408637225123</v>
      </c>
      <c r="J12" s="108">
        <f>(($C12*(J$6)+'US Data'!$B$28)*5940)/($I$4*$AI$3)</f>
        <v>2.7813213819560199</v>
      </c>
      <c r="K12" s="108">
        <f>(($C12*(K$6)+'US Data'!$B$28)*5940)/($I$4*$AI$3)</f>
        <v>4.8702824184230344</v>
      </c>
      <c r="L12" s="109">
        <f>(($C12+'US Data'!$B$29)*5940)/($I$4*$AI$3)</f>
        <v>7.0305234548900506</v>
      </c>
      <c r="M12" s="107">
        <f>(($C12*(M$6)+'US Data'!$B$28)*5940)/($M$4*$AI$3)</f>
        <v>1.3026306477918843</v>
      </c>
      <c r="N12" s="108">
        <f>(($C12*(N$6)+'US Data'!$B$28)*5940)/($M$4*$AI$3)</f>
        <v>2.0859910364670147</v>
      </c>
      <c r="O12" s="108">
        <f>(($C12*(O$6)+'US Data'!$B$28)*5940)/($M$4*$AI$3)</f>
        <v>3.6527118138172754</v>
      </c>
      <c r="P12" s="109">
        <f>(($C12+'US Data'!$B$29)*5940)/($M$4*$AI$3)</f>
        <v>5.2728925911675377</v>
      </c>
      <c r="Q12" s="107">
        <f>(($C12*(Q$6)+'US Data'!$B$28)*5940)/($Q$4*$AI$3)</f>
        <v>0.86842043186125617</v>
      </c>
      <c r="R12" s="108">
        <f>(($C12*(R$6)+'US Data'!$B$28)*5940)/($Q$4*$AI$3)</f>
        <v>1.3906606909780099</v>
      </c>
      <c r="S12" s="108">
        <f>(($C12*(S$6)+'US Data'!$B$28)*5940)/($Q$4*$AI$3)</f>
        <v>2.4351412092115172</v>
      </c>
      <c r="T12" s="109">
        <f>(($C12+'US Data'!$B$29)*5940)/($Q$4*$AI$3)</f>
        <v>3.5152617274450253</v>
      </c>
      <c r="U12" s="107">
        <f>(($C12*(U$6)+'US Data'!$B$28)*5940)/($U$4*$AI$3)</f>
        <v>0.65131532389594216</v>
      </c>
      <c r="V12" s="108">
        <f>(($C12*(V$6)+'US Data'!$B$28)*5940)/($U$4*$AI$3)</f>
        <v>1.0429955182335073</v>
      </c>
      <c r="W12" s="108">
        <f>(($C12*(W$6)+'US Data'!$B$28)*5940)/($U$4*$AI$3)</f>
        <v>1.8263559069086377</v>
      </c>
      <c r="X12" s="109">
        <f>(($C12+'US Data'!$B$29)*5940)/($U$4*$AI$3)</f>
        <v>2.6364462955837689</v>
      </c>
      <c r="Y12" s="107">
        <f>(($C12*(Y$6)+'US Data'!$B$28)*5940)/($Y$4*$AI$3)</f>
        <v>0.52105225911675368</v>
      </c>
      <c r="Z12" s="108">
        <f>(($C12*(Z$6)+'US Data'!$B$28)*5940)/($Y$4*$AI$3)</f>
        <v>0.83439641458680591</v>
      </c>
      <c r="AA12" s="108">
        <f>(($C12*(AA$6)+'US Data'!$B$28)*5940)/($Y$4*$AI$3)</f>
        <v>1.4610847255269102</v>
      </c>
      <c r="AB12" s="109">
        <f>(($C12+'US Data'!$B$29)*5940)/($Y$4*$AI$3)</f>
        <v>2.1091570364670149</v>
      </c>
      <c r="AC12" s="107">
        <f>(($C12*(AC$6)+'US Data'!$B$28)*5940)/($AC$4*$AI$3)</f>
        <v>0.43421021593062809</v>
      </c>
      <c r="AD12" s="108">
        <f>(($C12*(AD$6)+'US Data'!$B$28)*5940)/($AC$4*$AI$3)</f>
        <v>0.69533034548900496</v>
      </c>
      <c r="AE12" s="108">
        <f>(($C12*(AE$6)+'US Data'!$B$28)*5940)/($AC$4*$AI$3)</f>
        <v>1.2175706046057586</v>
      </c>
      <c r="AF12" s="109">
        <f>(($C12+'US Data'!$B$29)*5940)/($AC$4*$AI$3)</f>
        <v>1.7576308637225126</v>
      </c>
      <c r="AG12" s="6"/>
      <c r="AJ12" s="47"/>
      <c r="AK12" s="59"/>
      <c r="AL12" s="4"/>
      <c r="AM12" s="6"/>
      <c r="AN12" s="6"/>
      <c r="AO12" s="6"/>
    </row>
    <row r="13" spans="2:42" ht="14.4" customHeight="1" x14ac:dyDescent="0.3">
      <c r="B13" s="209"/>
      <c r="C13" s="149">
        <f>(VLOOKUP($B$12,'US Data'!$A$1:$C$24,3,FALSE))/(SQRT($AI$4/D13))</f>
        <v>0.21535726565234301</v>
      </c>
      <c r="D13" s="157">
        <v>30</v>
      </c>
      <c r="E13" s="113">
        <f>(($C13*(E$6)+'US Data'!$B$28)*5940)/($E$4*$AI$3)</f>
        <v>3.1921153949372933</v>
      </c>
      <c r="F13" s="114">
        <f>(($C13*(F$6)+'US Data'!$B$28)*5940)/($E$4*$AI$3)</f>
        <v>5.11094863189967</v>
      </c>
      <c r="G13" s="114">
        <f>(($C13*(G$6)+'US Data'!$B$28)*5940)/($E$4*$AI$3)</f>
        <v>8.9486151058244232</v>
      </c>
      <c r="H13" s="115">
        <f>(($C13+'US Data'!$B$29)*5940)/($E$4*$AI$3)</f>
        <v>12.893201579749174</v>
      </c>
      <c r="I13" s="113">
        <f>(($C13*(I$6)+'US Data'!$B$28)*5940)/($I$4*$AI$3)</f>
        <v>2.1280769299581954</v>
      </c>
      <c r="J13" s="114">
        <f>(($C13*(J$6)+'US Data'!$B$28)*5940)/($I$4*$AI$3)</f>
        <v>3.4072990879331133</v>
      </c>
      <c r="K13" s="114">
        <f>(($C13*(K$6)+'US Data'!$B$28)*5940)/($I$4*$AI$3)</f>
        <v>5.9657434038829482</v>
      </c>
      <c r="L13" s="115">
        <f>(($C13+'US Data'!$B$29)*5940)/($I$4*$AI$3)</f>
        <v>8.5954677198327829</v>
      </c>
      <c r="M13" s="113">
        <f>(($C13*(M$6)+'US Data'!$B$28)*5940)/($M$4*$AI$3)</f>
        <v>1.5960576974686467</v>
      </c>
      <c r="N13" s="114">
        <f>(($C13*(N$6)+'US Data'!$B$28)*5940)/($M$4*$AI$3)</f>
        <v>2.555474315949835</v>
      </c>
      <c r="O13" s="114">
        <f>(($C13*(O$6)+'US Data'!$B$28)*5940)/($M$4*$AI$3)</f>
        <v>4.4743075529122116</v>
      </c>
      <c r="P13" s="115">
        <f>(($C13+'US Data'!$B$29)*5940)/($M$4*$AI$3)</f>
        <v>6.4466007898745872</v>
      </c>
      <c r="Q13" s="113">
        <f>(($C13*(Q$6)+'US Data'!$B$28)*5940)/($Q$4*$AI$3)</f>
        <v>1.0640384649790977</v>
      </c>
      <c r="R13" s="114">
        <f>(($C13*(R$6)+'US Data'!$B$28)*5940)/($Q$4*$AI$3)</f>
        <v>1.7036495439665567</v>
      </c>
      <c r="S13" s="114">
        <f>(($C13*(S$6)+'US Data'!$B$28)*5940)/($Q$4*$AI$3)</f>
        <v>2.9828717019414741</v>
      </c>
      <c r="T13" s="115">
        <f>(($C13+'US Data'!$B$29)*5940)/($Q$4*$AI$3)</f>
        <v>4.2977338599163915</v>
      </c>
      <c r="U13" s="113">
        <f>(($C13*(U$6)+'US Data'!$B$28)*5940)/($U$4*$AI$3)</f>
        <v>0.79802884873432334</v>
      </c>
      <c r="V13" s="114">
        <f>(($C13*(V$6)+'US Data'!$B$28)*5940)/($U$4*$AI$3)</f>
        <v>1.2777371579749175</v>
      </c>
      <c r="W13" s="114">
        <f>(($C13*(W$6)+'US Data'!$B$28)*5940)/($U$4*$AI$3)</f>
        <v>2.2371537764561058</v>
      </c>
      <c r="X13" s="115">
        <f>(($C13+'US Data'!$B$29)*5940)/($U$4*$AI$3)</f>
        <v>3.2233003949372936</v>
      </c>
      <c r="Y13" s="113">
        <f>(($C13*(Y$6)+'US Data'!$B$28)*5940)/($Y$4*$AI$3)</f>
        <v>0.63842307898745865</v>
      </c>
      <c r="Z13" s="114">
        <f>(($C13*(Z$6)+'US Data'!$B$28)*5940)/($Y$4*$AI$3)</f>
        <v>1.022189726379934</v>
      </c>
      <c r="AA13" s="114">
        <f>(($C13*(AA$6)+'US Data'!$B$28)*5940)/($Y$4*$AI$3)</f>
        <v>1.7897230211648847</v>
      </c>
      <c r="AB13" s="115">
        <f>(($C13+'US Data'!$B$29)*5940)/($Y$4*$AI$3)</f>
        <v>2.5786403159498348</v>
      </c>
      <c r="AC13" s="113">
        <f>(($C13*(AC$6)+'US Data'!$B$28)*5940)/($AC$4*$AI$3)</f>
        <v>0.53201923248954885</v>
      </c>
      <c r="AD13" s="114">
        <f>(($C13*(AD$6)+'US Data'!$B$28)*5940)/($AC$4*$AI$3)</f>
        <v>0.85182477198327833</v>
      </c>
      <c r="AE13" s="114">
        <f>(($C13*(AE$6)+'US Data'!$B$28)*5940)/($AC$4*$AI$3)</f>
        <v>1.4914358509707371</v>
      </c>
      <c r="AF13" s="115">
        <f>(($C13+'US Data'!$B$29)*5940)/($AC$4*$AI$3)</f>
        <v>2.1488669299581957</v>
      </c>
      <c r="AG13" s="6"/>
      <c r="AJ13" s="47"/>
      <c r="AK13" s="60"/>
      <c r="AL13" s="4"/>
      <c r="AM13" s="6"/>
      <c r="AN13" s="6"/>
      <c r="AO13" s="6"/>
    </row>
    <row r="14" spans="2:42" ht="14.4" customHeight="1" x14ac:dyDescent="0.3">
      <c r="B14" s="209"/>
      <c r="C14" s="141">
        <f>(VLOOKUP($B$12,'US Data'!$A$1:$C$24,3,FALSE))/(SQRT($AI$4/D14))</f>
        <v>0.24867315059264392</v>
      </c>
      <c r="D14" s="157">
        <v>40</v>
      </c>
      <c r="E14" s="107">
        <f>(($C14*(E$6)+'US Data'!$B$28)*5940)/($E$4*$AI$3)</f>
        <v>3.6868562863007623</v>
      </c>
      <c r="F14" s="108">
        <f>(($C14*(F$6)+'US Data'!$B$28)*5940)/($E$4*$AI$3)</f>
        <v>5.90253405808122</v>
      </c>
      <c r="G14" s="108">
        <f>(($C14*(G$6)+'US Data'!$B$28)*5940)/($E$4*$AI$3)</f>
        <v>10.333889601642136</v>
      </c>
      <c r="H14" s="109">
        <f>(($C14+'US Data'!$B$29)*5940)/($E$4*$AI$3)</f>
        <v>14.872165145203049</v>
      </c>
      <c r="I14" s="107">
        <f>(($C14*(I$6)+'US Data'!$B$28)*5940)/($I$4*$AI$3)</f>
        <v>2.457904190867175</v>
      </c>
      <c r="J14" s="108">
        <f>(($C14*(J$6)+'US Data'!$B$28)*5940)/($I$4*$AI$3)</f>
        <v>3.93502270538748</v>
      </c>
      <c r="K14" s="108">
        <f>(($C14*(K$6)+'US Data'!$B$28)*5940)/($I$4*$AI$3)</f>
        <v>6.8892597344280908</v>
      </c>
      <c r="L14" s="109">
        <f>(($C14+'US Data'!$B$29)*5940)/($I$4*$AI$3)</f>
        <v>9.9147767634686996</v>
      </c>
      <c r="M14" s="107">
        <f>(($C14*(M$6)+'US Data'!$B$28)*5940)/($M$4*$AI$3)</f>
        <v>1.8434281431503812</v>
      </c>
      <c r="N14" s="108">
        <f>(($C14*(N$6)+'US Data'!$B$28)*5940)/($M$4*$AI$3)</f>
        <v>2.95126702904061</v>
      </c>
      <c r="O14" s="108">
        <f>(($C14*(O$6)+'US Data'!$B$28)*5940)/($M$4*$AI$3)</f>
        <v>5.1669448008210681</v>
      </c>
      <c r="P14" s="109">
        <f>(($C14+'US Data'!$B$29)*5940)/($M$4*$AI$3)</f>
        <v>7.4360825726015243</v>
      </c>
      <c r="Q14" s="107">
        <f>(($C14*(Q$6)+'US Data'!$B$28)*5940)/($Q$4*$AI$3)</f>
        <v>1.2289520954335875</v>
      </c>
      <c r="R14" s="108">
        <f>(($C14*(R$6)+'US Data'!$B$28)*5940)/($Q$4*$AI$3)</f>
        <v>1.96751135269374</v>
      </c>
      <c r="S14" s="108">
        <f>(($C14*(S$6)+'US Data'!$B$28)*5940)/($Q$4*$AI$3)</f>
        <v>3.4446298672140454</v>
      </c>
      <c r="T14" s="109">
        <f>(($C14+'US Data'!$B$29)*5940)/($Q$4*$AI$3)</f>
        <v>4.9573883817343498</v>
      </c>
      <c r="U14" s="107">
        <f>(($C14*(U$6)+'US Data'!$B$28)*5940)/($U$4*$AI$3)</f>
        <v>0.92171407157519059</v>
      </c>
      <c r="V14" s="108">
        <f>(($C14*(V$6)+'US Data'!$B$28)*5940)/($U$4*$AI$3)</f>
        <v>1.475633514520305</v>
      </c>
      <c r="W14" s="108">
        <f>(($C14*(W$6)+'US Data'!$B$28)*5940)/($U$4*$AI$3)</f>
        <v>2.5834724004105341</v>
      </c>
      <c r="X14" s="109">
        <f>(($C14+'US Data'!$B$29)*5940)/($U$4*$AI$3)</f>
        <v>3.7180412863007621</v>
      </c>
      <c r="Y14" s="107">
        <f>(($C14*(Y$6)+'US Data'!$B$28)*5940)/($Y$4*$AI$3)</f>
        <v>0.7373712572601524</v>
      </c>
      <c r="Z14" s="108">
        <f>(($C14*(Z$6)+'US Data'!$B$28)*5940)/($Y$4*$AI$3)</f>
        <v>1.180506811616244</v>
      </c>
      <c r="AA14" s="108">
        <f>(($C14*(AA$6)+'US Data'!$B$28)*5940)/($Y$4*$AI$3)</f>
        <v>2.0667779203284273</v>
      </c>
      <c r="AB14" s="109">
        <f>(($C14+'US Data'!$B$29)*5940)/($Y$4*$AI$3)</f>
        <v>2.9744330290406098</v>
      </c>
      <c r="AC14" s="107">
        <f>(($C14*(AC$6)+'US Data'!$B$28)*5940)/($AC$4*$AI$3)</f>
        <v>0.61447604771679376</v>
      </c>
      <c r="AD14" s="108">
        <f>(($C14*(AD$6)+'US Data'!$B$28)*5940)/($AC$4*$AI$3)</f>
        <v>0.98375567634687</v>
      </c>
      <c r="AE14" s="108">
        <f>(($C14*(AE$6)+'US Data'!$B$28)*5940)/($AC$4*$AI$3)</f>
        <v>1.7223149336070227</v>
      </c>
      <c r="AF14" s="109">
        <f>(($C14+'US Data'!$B$29)*5940)/($AC$4*$AI$3)</f>
        <v>2.4786941908671749</v>
      </c>
      <c r="AG14" s="6"/>
      <c r="AK14" s="60"/>
      <c r="AL14" s="4"/>
      <c r="AM14" s="6"/>
      <c r="AN14" s="6"/>
      <c r="AO14" s="6"/>
    </row>
    <row r="15" spans="2:42" ht="14.4" customHeight="1" x14ac:dyDescent="0.3">
      <c r="B15" s="209"/>
      <c r="C15" s="149">
        <f>(VLOOKUP($B$12,'US Data'!$A$1:$C$24,3,FALSE))/(SQRT($AI$4/D15))</f>
        <v>0.27802503445209698</v>
      </c>
      <c r="D15" s="157">
        <v>50</v>
      </c>
      <c r="E15" s="113">
        <f>(($C15*(E$6)+'US Data'!$B$28)*5940)/($E$4*$AI$3)</f>
        <v>4.1227317616136396</v>
      </c>
      <c r="F15" s="114">
        <f>(($C15*(F$6)+'US Data'!$B$28)*5940)/($E$4*$AI$3)</f>
        <v>6.5999348185818247</v>
      </c>
      <c r="G15" s="114">
        <f>(($C15*(G$6)+'US Data'!$B$28)*5940)/($E$4*$AI$3)</f>
        <v>11.554340932518192</v>
      </c>
      <c r="H15" s="115">
        <f>(($C15+'US Data'!$B$29)*5940)/($E$4*$AI$3)</f>
        <v>16.615667046454561</v>
      </c>
      <c r="I15" s="113">
        <f>(($C15*(I$6)+'US Data'!$B$28)*5940)/($I$4*$AI$3)</f>
        <v>2.7484878410757601</v>
      </c>
      <c r="J15" s="114">
        <f>(($C15*(J$6)+'US Data'!$B$28)*5940)/($I$4*$AI$3)</f>
        <v>4.3999565457212162</v>
      </c>
      <c r="K15" s="114">
        <f>(($C15*(K$6)+'US Data'!$B$28)*5940)/($I$4*$AI$3)</f>
        <v>7.7028939550121276</v>
      </c>
      <c r="L15" s="115">
        <f>(($C15+'US Data'!$B$29)*5940)/($I$4*$AI$3)</f>
        <v>11.07711136430304</v>
      </c>
      <c r="M15" s="113">
        <f>(($C15*(M$6)+'US Data'!$B$28)*5940)/($M$4*$AI$3)</f>
        <v>2.0613658808068198</v>
      </c>
      <c r="N15" s="114">
        <f>(($C15*(N$6)+'US Data'!$B$28)*5940)/($M$4*$AI$3)</f>
        <v>3.2999674092909124</v>
      </c>
      <c r="O15" s="114">
        <f>(($C15*(O$6)+'US Data'!$B$28)*5940)/($M$4*$AI$3)</f>
        <v>5.7771704662590961</v>
      </c>
      <c r="P15" s="115">
        <f>(($C15+'US Data'!$B$29)*5940)/($M$4*$AI$3)</f>
        <v>8.3078335232272806</v>
      </c>
      <c r="Q15" s="113">
        <f>(($C15*(Q$6)+'US Data'!$B$28)*5940)/($Q$4*$AI$3)</f>
        <v>1.37424392053788</v>
      </c>
      <c r="R15" s="114">
        <f>(($C15*(R$6)+'US Data'!$B$28)*5940)/($Q$4*$AI$3)</f>
        <v>2.1999782728606081</v>
      </c>
      <c r="S15" s="114">
        <f>(($C15*(S$6)+'US Data'!$B$28)*5940)/($Q$4*$AI$3)</f>
        <v>3.8514469775060638</v>
      </c>
      <c r="T15" s="115">
        <f>(($C15+'US Data'!$B$29)*5940)/($Q$4*$AI$3)</f>
        <v>5.5385556821515198</v>
      </c>
      <c r="U15" s="113">
        <f>(($C15*(U$6)+'US Data'!$B$28)*5940)/($U$4*$AI$3)</f>
        <v>1.0306829404034099</v>
      </c>
      <c r="V15" s="114">
        <f>(($C15*(V$6)+'US Data'!$B$28)*5940)/($U$4*$AI$3)</f>
        <v>1.6499837046454562</v>
      </c>
      <c r="W15" s="114">
        <f>(($C15*(W$6)+'US Data'!$B$28)*5940)/($U$4*$AI$3)</f>
        <v>2.8885852331295481</v>
      </c>
      <c r="X15" s="115">
        <f>(($C15+'US Data'!$B$29)*5940)/($U$4*$AI$3)</f>
        <v>4.1539167616136403</v>
      </c>
      <c r="Y15" s="113">
        <f>(($C15*(Y$6)+'US Data'!$B$28)*5940)/($Y$4*$AI$3)</f>
        <v>0.82454635232272799</v>
      </c>
      <c r="Z15" s="114">
        <f>(($C15*(Z$6)+'US Data'!$B$28)*5940)/($Y$4*$AI$3)</f>
        <v>1.319986963716365</v>
      </c>
      <c r="AA15" s="114">
        <f>(($C15*(AA$6)+'US Data'!$B$28)*5940)/($Y$4*$AI$3)</f>
        <v>2.3108681865036385</v>
      </c>
      <c r="AB15" s="115">
        <f>(($C15+'US Data'!$B$29)*5940)/($Y$4*$AI$3)</f>
        <v>3.3231334092909117</v>
      </c>
      <c r="AC15" s="113">
        <f>(($C15*(AC$6)+'US Data'!$B$28)*5940)/($AC$4*$AI$3)</f>
        <v>0.68712196026894001</v>
      </c>
      <c r="AD15" s="114">
        <f>(($C15*(AD$6)+'US Data'!$B$28)*5940)/($AC$4*$AI$3)</f>
        <v>1.099989136430304</v>
      </c>
      <c r="AE15" s="114">
        <f>(($C15*(AE$6)+'US Data'!$B$28)*5940)/($AC$4*$AI$3)</f>
        <v>1.9257234887530319</v>
      </c>
      <c r="AF15" s="115">
        <f>(($C15+'US Data'!$B$29)*5940)/($AC$4*$AI$3)</f>
        <v>2.7692778410757599</v>
      </c>
      <c r="AG15" s="6"/>
      <c r="AJ15" s="47"/>
      <c r="AK15" s="60"/>
      <c r="AL15" s="4"/>
      <c r="AM15" s="6"/>
      <c r="AN15" s="6"/>
      <c r="AO15" s="6"/>
    </row>
    <row r="16" spans="2:42" ht="14.4" customHeight="1" thickBot="1" x14ac:dyDescent="0.35">
      <c r="B16" s="210"/>
      <c r="C16" s="145">
        <f>(VLOOKUP($B$12,'US Data'!$A$1:$C$24,3,FALSE))/(SQRT($AI$4/D16))</f>
        <v>0.30456116584112897</v>
      </c>
      <c r="D16" s="158">
        <v>60</v>
      </c>
      <c r="E16" s="116">
        <f>(($C16*(E$6)+'US Data'!$B$28)*5940)/($E$4*$AI$3)</f>
        <v>4.5167933127407647</v>
      </c>
      <c r="F16" s="117">
        <f>(($C16*(F$6)+'US Data'!$B$28)*5940)/($E$4*$AI$3)</f>
        <v>7.2304333003852239</v>
      </c>
      <c r="G16" s="117">
        <f>(($C16*(G$6)+'US Data'!$B$28)*5940)/($E$4*$AI$3)</f>
        <v>12.657713275674141</v>
      </c>
      <c r="H16" s="118">
        <f>(($C16+'US Data'!$B$29)*5940)/($E$4*$AI$3)</f>
        <v>18.191913250963058</v>
      </c>
      <c r="I16" s="116">
        <f>(($C16*(I$6)+'US Data'!$B$28)*5940)/($I$4*$AI$3)</f>
        <v>3.0111955418271767</v>
      </c>
      <c r="J16" s="117">
        <f>(($C16*(J$6)+'US Data'!$B$28)*5940)/($I$4*$AI$3)</f>
        <v>4.8202888669234829</v>
      </c>
      <c r="K16" s="117">
        <f>(($C16*(K$6)+'US Data'!$B$28)*5940)/($I$4*$AI$3)</f>
        <v>8.4384755171160943</v>
      </c>
      <c r="L16" s="118">
        <f>(($C16+'US Data'!$B$29)*5940)/($I$4*$AI$3)</f>
        <v>12.127942167308706</v>
      </c>
      <c r="M16" s="116">
        <f>(($C16*(M$6)+'US Data'!$B$28)*5940)/($M$4*$AI$3)</f>
        <v>2.2583966563703823</v>
      </c>
      <c r="N16" s="117">
        <f>(($C16*(N$6)+'US Data'!$B$28)*5940)/($M$4*$AI$3)</f>
        <v>3.615216650192612</v>
      </c>
      <c r="O16" s="117">
        <f>(($C16*(O$6)+'US Data'!$B$28)*5940)/($M$4*$AI$3)</f>
        <v>6.3288566378370703</v>
      </c>
      <c r="P16" s="118">
        <f>(($C16+'US Data'!$B$29)*5940)/($M$4*$AI$3)</f>
        <v>9.0959566254815289</v>
      </c>
      <c r="Q16" s="116">
        <f>(($C16*(Q$6)+'US Data'!$B$28)*5940)/($Q$4*$AI$3)</f>
        <v>1.5055977709135884</v>
      </c>
      <c r="R16" s="117">
        <f>(($C16*(R$6)+'US Data'!$B$28)*5940)/($Q$4*$AI$3)</f>
        <v>2.4101444334617415</v>
      </c>
      <c r="S16" s="117">
        <f>(($C16*(S$6)+'US Data'!$B$28)*5940)/($Q$4*$AI$3)</f>
        <v>4.2192377585580472</v>
      </c>
      <c r="T16" s="118">
        <f>(($C16+'US Data'!$B$29)*5940)/($Q$4*$AI$3)</f>
        <v>6.0639710836543532</v>
      </c>
      <c r="U16" s="116">
        <f>(($C16*(U$6)+'US Data'!$B$28)*5940)/($U$4*$AI$3)</f>
        <v>1.1291983281851912</v>
      </c>
      <c r="V16" s="117">
        <f>(($C16*(V$6)+'US Data'!$B$28)*5940)/($U$4*$AI$3)</f>
        <v>1.807608325096306</v>
      </c>
      <c r="W16" s="117">
        <f>(($C16*(W$6)+'US Data'!$B$28)*5940)/($U$4*$AI$3)</f>
        <v>3.1644283189185352</v>
      </c>
      <c r="X16" s="118">
        <f>(($C16+'US Data'!$B$29)*5940)/($U$4*$AI$3)</f>
        <v>4.5479783127407645</v>
      </c>
      <c r="Y16" s="116">
        <f>(($C16*(Y$6)+'US Data'!$B$28)*5940)/($Y$4*$AI$3)</f>
        <v>0.903358662548153</v>
      </c>
      <c r="Z16" s="117">
        <f>(($C16*(Z$6)+'US Data'!$B$28)*5940)/($Y$4*$AI$3)</f>
        <v>1.4460866600770448</v>
      </c>
      <c r="AA16" s="117">
        <f>(($C16*(AA$6)+'US Data'!$B$28)*5940)/($Y$4*$AI$3)</f>
        <v>2.5315426551348281</v>
      </c>
      <c r="AB16" s="118">
        <f>(($C16+'US Data'!$B$29)*5940)/($Y$4*$AI$3)</f>
        <v>3.6383826501926118</v>
      </c>
      <c r="AC16" s="116">
        <f>(($C16*(AC$6)+'US Data'!$B$28)*5940)/($AC$4*$AI$3)</f>
        <v>0.75279888545679419</v>
      </c>
      <c r="AD16" s="117">
        <f>(($C16*(AD$6)+'US Data'!$B$28)*5940)/($AC$4*$AI$3)</f>
        <v>1.2050722167308707</v>
      </c>
      <c r="AE16" s="117">
        <f>(($C16*(AE$6)+'US Data'!$B$28)*5940)/($AC$4*$AI$3)</f>
        <v>2.1096188792790236</v>
      </c>
      <c r="AF16" s="118">
        <f>(($C16+'US Data'!$B$29)*5940)/($AC$4*$AI$3)</f>
        <v>3.0319855418271766</v>
      </c>
      <c r="AG16" s="6"/>
      <c r="AJ16" s="4"/>
      <c r="AK16" s="4"/>
      <c r="AL16" s="4"/>
      <c r="AM16" s="6"/>
      <c r="AN16" s="6"/>
      <c r="AO16" s="6"/>
    </row>
    <row r="17" spans="2:41" ht="15" customHeight="1" x14ac:dyDescent="0.3">
      <c r="B17" s="211" t="s">
        <v>6</v>
      </c>
      <c r="C17" s="149">
        <f>(VLOOKUP($B$17,'US Data'!$A$1:$C$24,3,FALSE))/(SQRT($AI$4/D17))</f>
        <v>0.20896026736990184</v>
      </c>
      <c r="D17" s="157">
        <v>20</v>
      </c>
      <c r="E17" s="113">
        <f>(($C17*(E$6)+'US Data'!$B$28)*5940)/($E$4*$AI$3)</f>
        <v>3.0971199704430421</v>
      </c>
      <c r="F17" s="114">
        <f>(($C17*(F$6)+'US Data'!$B$28)*5940)/($E$4*$AI$3)</f>
        <v>4.9589559527088678</v>
      </c>
      <c r="G17" s="114">
        <f>(($C17*(G$6)+'US Data'!$B$28)*5940)/($E$4*$AI$3)</f>
        <v>8.6826279172405183</v>
      </c>
      <c r="H17" s="115">
        <f>(($C17+'US Data'!$B$29)*5940)/($E$4*$AI$3)</f>
        <v>12.513219881772169</v>
      </c>
      <c r="I17" s="113">
        <f>(($C17*(I$6)+'US Data'!$B$28)*5940)/($I$4*$AI$3)</f>
        <v>2.0647466469620279</v>
      </c>
      <c r="J17" s="114">
        <f>(($C17*(J$6)+'US Data'!$B$28)*5940)/($I$4*$AI$3)</f>
        <v>3.3059706351392455</v>
      </c>
      <c r="K17" s="114">
        <f>(($C17*(K$6)+'US Data'!$B$28)*5940)/($I$4*$AI$3)</f>
        <v>5.7884186114936798</v>
      </c>
      <c r="L17" s="115">
        <f>(($C17+'US Data'!$B$29)*5940)/($I$4*$AI$3)</f>
        <v>8.3421465878481129</v>
      </c>
      <c r="M17" s="113">
        <f>(($C17*(M$6)+'US Data'!$B$28)*5940)/($M$4*$AI$3)</f>
        <v>1.5485599852215211</v>
      </c>
      <c r="N17" s="114">
        <f>(($C17*(N$6)+'US Data'!$B$28)*5940)/($M$4*$AI$3)</f>
        <v>2.4794779763544339</v>
      </c>
      <c r="O17" s="114">
        <f>(($C17*(O$6)+'US Data'!$B$28)*5940)/($M$4*$AI$3)</f>
        <v>4.3413139586202592</v>
      </c>
      <c r="P17" s="115">
        <f>(($C17+'US Data'!$B$29)*5940)/($M$4*$AI$3)</f>
        <v>6.2566099408860847</v>
      </c>
      <c r="Q17" s="113">
        <f>(($C17*(Q$6)+'US Data'!$B$28)*5940)/($Q$4*$AI$3)</f>
        <v>1.032373323481014</v>
      </c>
      <c r="R17" s="114">
        <f>(($C17*(R$6)+'US Data'!$B$28)*5940)/($Q$4*$AI$3)</f>
        <v>1.6529853175696227</v>
      </c>
      <c r="S17" s="114">
        <f>(($C17*(S$6)+'US Data'!$B$28)*5940)/($Q$4*$AI$3)</f>
        <v>2.8942093057468399</v>
      </c>
      <c r="T17" s="115">
        <f>(($C17+'US Data'!$B$29)*5940)/($Q$4*$AI$3)</f>
        <v>4.1710732939240565</v>
      </c>
      <c r="U17" s="113">
        <f>(($C17*(U$6)+'US Data'!$B$28)*5940)/($U$4*$AI$3)</f>
        <v>0.77427999261076053</v>
      </c>
      <c r="V17" s="114">
        <f>(($C17*(V$6)+'US Data'!$B$28)*5940)/($U$4*$AI$3)</f>
        <v>1.2397389881772169</v>
      </c>
      <c r="W17" s="114">
        <f>(($C17*(W$6)+'US Data'!$B$28)*5940)/($U$4*$AI$3)</f>
        <v>2.1706569793101296</v>
      </c>
      <c r="X17" s="115">
        <f>(($C17+'US Data'!$B$29)*5940)/($U$4*$AI$3)</f>
        <v>3.1283049704430423</v>
      </c>
      <c r="Y17" s="113">
        <f>(($C17*(Y$6)+'US Data'!$B$28)*5940)/($Y$4*$AI$3)</f>
        <v>0.61942399408860838</v>
      </c>
      <c r="Z17" s="114">
        <f>(($C17*(Z$6)+'US Data'!$B$28)*5940)/($Y$4*$AI$3)</f>
        <v>0.99179119054177367</v>
      </c>
      <c r="AA17" s="114">
        <f>(($C17*(AA$6)+'US Data'!$B$28)*5940)/($Y$4*$AI$3)</f>
        <v>1.7365255834481039</v>
      </c>
      <c r="AB17" s="115">
        <f>(($C17+'US Data'!$B$29)*5940)/($Y$4*$AI$3)</f>
        <v>2.5026439763544341</v>
      </c>
      <c r="AC17" s="113">
        <f>(($C17*(AC$6)+'US Data'!$B$28)*5940)/($AC$4*$AI$3)</f>
        <v>0.51618666174050698</v>
      </c>
      <c r="AD17" s="114">
        <f>(($C17*(AD$6)+'US Data'!$B$28)*5940)/($AC$4*$AI$3)</f>
        <v>0.82649265878481137</v>
      </c>
      <c r="AE17" s="114">
        <f>(($C17*(AE$6)+'US Data'!$B$28)*5940)/($AC$4*$AI$3)</f>
        <v>1.4471046528734199</v>
      </c>
      <c r="AF17" s="115">
        <f>(($C17+'US Data'!$B$29)*5940)/($AC$4*$AI$3)</f>
        <v>2.0855366469620282</v>
      </c>
      <c r="AG17" s="6"/>
      <c r="AJ17" s="4"/>
      <c r="AK17" s="4"/>
      <c r="AL17" s="4"/>
      <c r="AM17" s="6"/>
      <c r="AN17" s="6"/>
      <c r="AO17" s="6"/>
    </row>
    <row r="18" spans="2:41" ht="14.4" customHeight="1" x14ac:dyDescent="0.3">
      <c r="B18" s="212"/>
      <c r="C18" s="141">
        <f>(VLOOKUP($B$17,'US Data'!$A$1:$C$24,3,FALSE))/(SQRT($AI$4/D18))</f>
        <v>0.25592301578590249</v>
      </c>
      <c r="D18" s="157">
        <v>30</v>
      </c>
      <c r="E18" s="107">
        <f>(($C18*(E$6)+'US Data'!$B$28)*5940)/($E$4*$AI$3)</f>
        <v>3.7945167844206522</v>
      </c>
      <c r="F18" s="108">
        <f>(($C18*(F$6)+'US Data'!$B$28)*5940)/($E$4*$AI$3)</f>
        <v>6.0747908550730436</v>
      </c>
      <c r="G18" s="108">
        <f>(($C18*(G$6)+'US Data'!$B$28)*5940)/($E$4*$AI$3)</f>
        <v>10.635338996377826</v>
      </c>
      <c r="H18" s="109">
        <f>(($C18+'US Data'!$B$29)*5940)/($E$4*$AI$3)</f>
        <v>15.302807137682608</v>
      </c>
      <c r="I18" s="107">
        <f>(($C18*(I$6)+'US Data'!$B$28)*5940)/($I$4*$AI$3)</f>
        <v>2.5296778562804345</v>
      </c>
      <c r="J18" s="108">
        <f>(($C18*(J$6)+'US Data'!$B$28)*5940)/($I$4*$AI$3)</f>
        <v>4.049860570048696</v>
      </c>
      <c r="K18" s="108">
        <f>(($C18*(K$6)+'US Data'!$B$28)*5940)/($I$4*$AI$3)</f>
        <v>7.0902259975852164</v>
      </c>
      <c r="L18" s="109">
        <f>(($C18+'US Data'!$B$29)*5940)/($I$4*$AI$3)</f>
        <v>10.201871425121738</v>
      </c>
      <c r="M18" s="107">
        <f>(($C18*(M$6)+'US Data'!$B$28)*5940)/($M$4*$AI$3)</f>
        <v>1.8972583922103261</v>
      </c>
      <c r="N18" s="108">
        <f>(($C18*(N$6)+'US Data'!$B$28)*5940)/($M$4*$AI$3)</f>
        <v>3.0373954275365218</v>
      </c>
      <c r="O18" s="108">
        <f>(($C18*(O$6)+'US Data'!$B$28)*5940)/($M$4*$AI$3)</f>
        <v>5.3176694981889128</v>
      </c>
      <c r="P18" s="109">
        <f>(($C18+'US Data'!$B$29)*5940)/($M$4*$AI$3)</f>
        <v>7.651403568841304</v>
      </c>
      <c r="Q18" s="107">
        <f>(($C18*(Q$6)+'US Data'!$B$28)*5940)/($Q$4*$AI$3)</f>
        <v>1.2648389281402173</v>
      </c>
      <c r="R18" s="108">
        <f>(($C18*(R$6)+'US Data'!$B$28)*5940)/($Q$4*$AI$3)</f>
        <v>2.024930285024348</v>
      </c>
      <c r="S18" s="108">
        <f>(($C18*(S$6)+'US Data'!$B$28)*5940)/($Q$4*$AI$3)</f>
        <v>3.5451129987926082</v>
      </c>
      <c r="T18" s="109">
        <f>(($C18+'US Data'!$B$29)*5940)/($Q$4*$AI$3)</f>
        <v>5.1009357125608688</v>
      </c>
      <c r="U18" s="107">
        <f>(($C18*(U$6)+'US Data'!$B$28)*5940)/($U$4*$AI$3)</f>
        <v>0.94862919610516305</v>
      </c>
      <c r="V18" s="108">
        <f>(($C18*(V$6)+'US Data'!$B$28)*5940)/($U$4*$AI$3)</f>
        <v>1.5186977137682609</v>
      </c>
      <c r="W18" s="108">
        <f>(($C18*(W$6)+'US Data'!$B$28)*5940)/($U$4*$AI$3)</f>
        <v>2.6588347490944564</v>
      </c>
      <c r="X18" s="109">
        <f>(($C18+'US Data'!$B$29)*5940)/($U$4*$AI$3)</f>
        <v>3.825701784420652</v>
      </c>
      <c r="Y18" s="107">
        <f>(($C18*(Y$6)+'US Data'!$B$28)*5940)/($Y$4*$AI$3)</f>
        <v>0.75890335688413035</v>
      </c>
      <c r="Z18" s="108">
        <f>(($C18*(Z$6)+'US Data'!$B$28)*5940)/($Y$4*$AI$3)</f>
        <v>1.2149581710146087</v>
      </c>
      <c r="AA18" s="108">
        <f>(($C18*(AA$6)+'US Data'!$B$28)*5940)/($Y$4*$AI$3)</f>
        <v>2.1270677992755651</v>
      </c>
      <c r="AB18" s="109">
        <f>(($C18+'US Data'!$B$29)*5940)/($Y$4*$AI$3)</f>
        <v>3.0605614275365216</v>
      </c>
      <c r="AC18" s="107">
        <f>(($C18*(AC$6)+'US Data'!$B$28)*5940)/($AC$4*$AI$3)</f>
        <v>0.63241946407010863</v>
      </c>
      <c r="AD18" s="108">
        <f>(($C18*(AD$6)+'US Data'!$B$28)*5940)/($AC$4*$AI$3)</f>
        <v>1.012465142512174</v>
      </c>
      <c r="AE18" s="108">
        <f>(($C18*(AE$6)+'US Data'!$B$28)*5940)/($AC$4*$AI$3)</f>
        <v>1.7725564993963041</v>
      </c>
      <c r="AF18" s="109">
        <f>(($C18+'US Data'!$B$29)*5940)/($AC$4*$AI$3)</f>
        <v>2.5504678562804344</v>
      </c>
      <c r="AG18" s="6"/>
      <c r="AJ18" s="4"/>
      <c r="AK18" s="6"/>
      <c r="AL18" s="6"/>
      <c r="AM18" s="6"/>
      <c r="AN18" s="6"/>
      <c r="AO18" s="6"/>
    </row>
    <row r="19" spans="2:41" ht="14.4" customHeight="1" x14ac:dyDescent="0.3">
      <c r="B19" s="212"/>
      <c r="C19" s="149">
        <f>(VLOOKUP($B$17,'US Data'!$A$1:$C$24,3,FALSE))/(SQRT($AI$4/D19))</f>
        <v>0.29551444411162331</v>
      </c>
      <c r="D19" s="157">
        <v>40</v>
      </c>
      <c r="E19" s="113">
        <f>(($C19*(E$6)+'US Data'!$B$28)*5940)/($E$4*$AI$3)</f>
        <v>4.3824494950576058</v>
      </c>
      <c r="F19" s="114">
        <f>(($C19*(F$6)+'US Data'!$B$28)*5940)/($E$4*$AI$3)</f>
        <v>7.0154831920921694</v>
      </c>
      <c r="G19" s="114">
        <f>(($C19*(G$6)+'US Data'!$B$28)*5940)/($E$4*$AI$3)</f>
        <v>12.281550586161297</v>
      </c>
      <c r="H19" s="115">
        <f>(($C19+'US Data'!$B$29)*5940)/($E$4*$AI$3)</f>
        <v>17.654537980230423</v>
      </c>
      <c r="I19" s="113">
        <f>(($C19*(I$6)+'US Data'!$B$28)*5940)/($I$4*$AI$3)</f>
        <v>2.9216329967050707</v>
      </c>
      <c r="J19" s="114">
        <f>(($C19*(J$6)+'US Data'!$B$28)*5940)/($I$4*$AI$3)</f>
        <v>4.6769887947281132</v>
      </c>
      <c r="K19" s="114">
        <f>(($C19*(K$6)+'US Data'!$B$28)*5940)/($I$4*$AI$3)</f>
        <v>8.1877003907741983</v>
      </c>
      <c r="L19" s="115">
        <f>(($C19+'US Data'!$B$29)*5940)/($I$4*$AI$3)</f>
        <v>11.769691986820282</v>
      </c>
      <c r="M19" s="113">
        <f>(($C19*(M$6)+'US Data'!$B$28)*5940)/($M$4*$AI$3)</f>
        <v>2.1912247475288029</v>
      </c>
      <c r="N19" s="114">
        <f>(($C19*(N$6)+'US Data'!$B$28)*5940)/($M$4*$AI$3)</f>
        <v>3.5077415960460847</v>
      </c>
      <c r="O19" s="114">
        <f>(($C19*(O$6)+'US Data'!$B$28)*5940)/($M$4*$AI$3)</f>
        <v>6.1407752930806483</v>
      </c>
      <c r="P19" s="115">
        <f>(($C19+'US Data'!$B$29)*5940)/($M$4*$AI$3)</f>
        <v>8.8272689901152113</v>
      </c>
      <c r="Q19" s="113">
        <f>(($C19*(Q$6)+'US Data'!$B$28)*5940)/($Q$4*$AI$3)</f>
        <v>1.4608164983525354</v>
      </c>
      <c r="R19" s="114">
        <f>(($C19*(R$6)+'US Data'!$B$28)*5940)/($Q$4*$AI$3)</f>
        <v>2.3384943973640566</v>
      </c>
      <c r="S19" s="114">
        <f>(($C19*(S$6)+'US Data'!$B$28)*5940)/($Q$4*$AI$3)</f>
        <v>4.0938501953870992</v>
      </c>
      <c r="T19" s="115">
        <f>(($C19+'US Data'!$B$29)*5940)/($Q$4*$AI$3)</f>
        <v>5.8848459934101411</v>
      </c>
      <c r="U19" s="113">
        <f>(($C19*(U$6)+'US Data'!$B$28)*5940)/($U$4*$AI$3)</f>
        <v>1.0956123737644015</v>
      </c>
      <c r="V19" s="114">
        <f>(($C19*(V$6)+'US Data'!$B$28)*5940)/($U$4*$AI$3)</f>
        <v>1.7538707980230424</v>
      </c>
      <c r="W19" s="114">
        <f>(($C19*(W$6)+'US Data'!$B$28)*5940)/($U$4*$AI$3)</f>
        <v>3.0703876465403241</v>
      </c>
      <c r="X19" s="115">
        <f>(($C19+'US Data'!$B$29)*5940)/($U$4*$AI$3)</f>
        <v>4.4136344950576056</v>
      </c>
      <c r="Y19" s="113">
        <f>(($C19*(Y$6)+'US Data'!$B$28)*5940)/($Y$4*$AI$3)</f>
        <v>0.87648989901152119</v>
      </c>
      <c r="Z19" s="114">
        <f>(($C19*(Z$6)+'US Data'!$B$28)*5940)/($Y$4*$AI$3)</f>
        <v>1.403096638418434</v>
      </c>
      <c r="AA19" s="114">
        <f>(($C19*(AA$6)+'US Data'!$B$28)*5940)/($Y$4*$AI$3)</f>
        <v>2.4563101172322597</v>
      </c>
      <c r="AB19" s="115">
        <f>(($C19+'US Data'!$B$29)*5940)/($Y$4*$AI$3)</f>
        <v>3.5309075960460845</v>
      </c>
      <c r="AC19" s="113">
        <f>(($C19*(AC$6)+'US Data'!$B$28)*5940)/($AC$4*$AI$3)</f>
        <v>0.73040824917626768</v>
      </c>
      <c r="AD19" s="114">
        <f>(($C19*(AD$6)+'US Data'!$B$28)*5940)/($AC$4*$AI$3)</f>
        <v>1.1692471986820283</v>
      </c>
      <c r="AE19" s="114">
        <f>(($C19*(AE$6)+'US Data'!$B$28)*5940)/($AC$4*$AI$3)</f>
        <v>2.0469250976935496</v>
      </c>
      <c r="AF19" s="115">
        <f>(($C19+'US Data'!$B$29)*5940)/($AC$4*$AI$3)</f>
        <v>2.9424229967050706</v>
      </c>
      <c r="AG19" s="6"/>
      <c r="AJ19" s="4"/>
      <c r="AK19" s="6"/>
      <c r="AL19" s="6"/>
      <c r="AM19" s="6"/>
      <c r="AN19" s="6"/>
      <c r="AO19" s="6"/>
    </row>
    <row r="20" spans="2:41" ht="14.4" customHeight="1" x14ac:dyDescent="0.3">
      <c r="B20" s="212"/>
      <c r="C20" s="141">
        <f>(VLOOKUP($B$17,'US Data'!$A$1:$C$24,3,FALSE))/(SQRT($AI$4/D20))</f>
        <v>0.33039519268332607</v>
      </c>
      <c r="D20" s="157">
        <v>50</v>
      </c>
      <c r="E20" s="107">
        <f>(($C20*(E$6)+'US Data'!$B$28)*5940)/($E$4*$AI$3)</f>
        <v>4.900428611347392</v>
      </c>
      <c r="F20" s="108">
        <f>(($C20*(F$6)+'US Data'!$B$28)*5940)/($E$4*$AI$3)</f>
        <v>7.8442497781558291</v>
      </c>
      <c r="G20" s="108">
        <f>(($C20*(G$6)+'US Data'!$B$28)*5940)/($E$4*$AI$3)</f>
        <v>13.731892111772698</v>
      </c>
      <c r="H20" s="109">
        <f>(($C20+'US Data'!$B$29)*5940)/($E$4*$AI$3)</f>
        <v>19.726454445389567</v>
      </c>
      <c r="I20" s="107">
        <f>(($C20*(I$6)+'US Data'!$B$28)*5940)/($I$4*$AI$3)</f>
        <v>3.2669524075649279</v>
      </c>
      <c r="J20" s="108">
        <f>(($C20*(J$6)+'US Data'!$B$28)*5940)/($I$4*$AI$3)</f>
        <v>5.2294998521038858</v>
      </c>
      <c r="K20" s="108">
        <f>(($C20*(K$6)+'US Data'!$B$28)*5940)/($I$4*$AI$3)</f>
        <v>9.1545947411817981</v>
      </c>
      <c r="L20" s="109">
        <f>(($C20+'US Data'!$B$29)*5940)/($I$4*$AI$3)</f>
        <v>13.150969630259711</v>
      </c>
      <c r="M20" s="107">
        <f>(($C20*(M$6)+'US Data'!$B$28)*5940)/($M$4*$AI$3)</f>
        <v>2.450214305673696</v>
      </c>
      <c r="N20" s="108">
        <f>(($C20*(N$6)+'US Data'!$B$28)*5940)/($M$4*$AI$3)</f>
        <v>3.9221248890779146</v>
      </c>
      <c r="O20" s="108">
        <f>(($C20*(O$6)+'US Data'!$B$28)*5940)/($M$4*$AI$3)</f>
        <v>6.865946055886349</v>
      </c>
      <c r="P20" s="109">
        <f>(($C20+'US Data'!$B$29)*5940)/($M$4*$AI$3)</f>
        <v>9.8632272226947837</v>
      </c>
      <c r="Q20" s="107">
        <f>(($C20*(Q$6)+'US Data'!$B$28)*5940)/($Q$4*$AI$3)</f>
        <v>1.6334762037824639</v>
      </c>
      <c r="R20" s="108">
        <f>(($C20*(R$6)+'US Data'!$B$28)*5940)/($Q$4*$AI$3)</f>
        <v>2.6147499260519429</v>
      </c>
      <c r="S20" s="108">
        <f>(($C20*(S$6)+'US Data'!$B$28)*5940)/($Q$4*$AI$3)</f>
        <v>4.577297370590899</v>
      </c>
      <c r="T20" s="109">
        <f>(($C20+'US Data'!$B$29)*5940)/($Q$4*$AI$3)</f>
        <v>6.5754848151298555</v>
      </c>
      <c r="U20" s="107">
        <f>(($C20*(U$6)+'US Data'!$B$28)*5940)/($U$4*$AI$3)</f>
        <v>1.225107152836848</v>
      </c>
      <c r="V20" s="108">
        <f>(($C20*(V$6)+'US Data'!$B$28)*5940)/($U$4*$AI$3)</f>
        <v>1.9610624445389573</v>
      </c>
      <c r="W20" s="108">
        <f>(($C20*(W$6)+'US Data'!$B$28)*5940)/($U$4*$AI$3)</f>
        <v>3.4329730279431745</v>
      </c>
      <c r="X20" s="109">
        <f>(($C20+'US Data'!$B$29)*5940)/($U$4*$AI$3)</f>
        <v>4.9316136113473918</v>
      </c>
      <c r="Y20" s="107">
        <f>(($C20*(Y$6)+'US Data'!$B$28)*5940)/($Y$4*$AI$3)</f>
        <v>0.98008572226947843</v>
      </c>
      <c r="Z20" s="108">
        <f>(($C20*(Z$6)+'US Data'!$B$28)*5940)/($Y$4*$AI$3)</f>
        <v>1.5688499556311659</v>
      </c>
      <c r="AA20" s="108">
        <f>(($C20*(AA$6)+'US Data'!$B$28)*5940)/($Y$4*$AI$3)</f>
        <v>2.7463784223545393</v>
      </c>
      <c r="AB20" s="109">
        <f>(($C20+'US Data'!$B$29)*5940)/($Y$4*$AI$3)</f>
        <v>3.9452908890779135</v>
      </c>
      <c r="AC20" s="107">
        <f>(($C20*(AC$6)+'US Data'!$B$28)*5940)/($AC$4*$AI$3)</f>
        <v>0.81673810189123197</v>
      </c>
      <c r="AD20" s="108">
        <f>(($C20*(AD$6)+'US Data'!$B$28)*5940)/($AC$4*$AI$3)</f>
        <v>1.3073749630259714</v>
      </c>
      <c r="AE20" s="108">
        <f>(($C20*(AE$6)+'US Data'!$B$28)*5940)/($AC$4*$AI$3)</f>
        <v>2.2886486852954495</v>
      </c>
      <c r="AF20" s="109">
        <f>(($C20+'US Data'!$B$29)*5940)/($AC$4*$AI$3)</f>
        <v>3.2877424075649277</v>
      </c>
      <c r="AG20" s="6"/>
      <c r="AH20" s="6"/>
      <c r="AI20" s="6"/>
      <c r="AJ20" s="6"/>
      <c r="AK20" s="6"/>
      <c r="AL20" s="6"/>
      <c r="AM20" s="6"/>
      <c r="AN20" s="6"/>
      <c r="AO20" s="6"/>
    </row>
    <row r="21" spans="2:41" ht="14.4" customHeight="1" thickBot="1" x14ac:dyDescent="0.35">
      <c r="B21" s="213"/>
      <c r="C21" s="148">
        <f>(VLOOKUP($B$17,'US Data'!$A$1:$C$24,3,FALSE))/(SQRT($AI$4/D21))</f>
        <v>0.36192979984784707</v>
      </c>
      <c r="D21" s="158">
        <v>60</v>
      </c>
      <c r="E21" s="110">
        <f>(($C21*(E$6)+'US Data'!$B$28)*5940)/($E$4*$AI$3)</f>
        <v>5.3687175277405288</v>
      </c>
      <c r="F21" s="111">
        <f>(($C21*(F$6)+'US Data'!$B$28)*5940)/($E$4*$AI$3)</f>
        <v>8.5935120443848465</v>
      </c>
      <c r="G21" s="111">
        <f>(($C21*(G$6)+'US Data'!$B$28)*5940)/($E$4*$AI$3)</f>
        <v>15.04310107767348</v>
      </c>
      <c r="H21" s="112">
        <f>(($C21+'US Data'!$B$29)*5940)/($E$4*$AI$3)</f>
        <v>21.599610110962118</v>
      </c>
      <c r="I21" s="110">
        <f>(($C21*(I$6)+'US Data'!$B$28)*5940)/($I$4*$AI$3)</f>
        <v>3.5791450184936857</v>
      </c>
      <c r="J21" s="111">
        <f>(($C21*(J$6)+'US Data'!$B$28)*5940)/($I$4*$AI$3)</f>
        <v>5.7290080295898971</v>
      </c>
      <c r="K21" s="111">
        <f>(($C21*(K$6)+'US Data'!$B$28)*5940)/($I$4*$AI$3)</f>
        <v>10.028734051782321</v>
      </c>
      <c r="L21" s="112">
        <f>(($C21+'US Data'!$B$29)*5940)/($I$4*$AI$3)</f>
        <v>14.399740073974744</v>
      </c>
      <c r="M21" s="110">
        <f>(($C21*(M$6)+'US Data'!$B$28)*5940)/($M$4*$AI$3)</f>
        <v>2.6843587638702644</v>
      </c>
      <c r="N21" s="111">
        <f>(($C21*(N$6)+'US Data'!$B$28)*5940)/($M$4*$AI$3)</f>
        <v>4.2967560221924233</v>
      </c>
      <c r="O21" s="111">
        <f>(($C21*(O$6)+'US Data'!$B$28)*5940)/($M$4*$AI$3)</f>
        <v>7.5215505388367401</v>
      </c>
      <c r="P21" s="112">
        <f>(($C21+'US Data'!$B$29)*5940)/($M$4*$AI$3)</f>
        <v>10.799805055481059</v>
      </c>
      <c r="Q21" s="110">
        <f>(($C21*(Q$6)+'US Data'!$B$28)*5940)/($Q$4*$AI$3)</f>
        <v>1.7895725092468429</v>
      </c>
      <c r="R21" s="111">
        <f>(($C21*(R$6)+'US Data'!$B$28)*5940)/($Q$4*$AI$3)</f>
        <v>2.8645040147949485</v>
      </c>
      <c r="S21" s="111">
        <f>(($C21*(S$6)+'US Data'!$B$28)*5940)/($Q$4*$AI$3)</f>
        <v>5.0143670258911603</v>
      </c>
      <c r="T21" s="112">
        <f>(($C21+'US Data'!$B$29)*5940)/($Q$4*$AI$3)</f>
        <v>7.199870036987372</v>
      </c>
      <c r="U21" s="110">
        <f>(($C21*(U$6)+'US Data'!$B$28)*5940)/($U$4*$AI$3)</f>
        <v>1.3421793819351322</v>
      </c>
      <c r="V21" s="111">
        <f>(($C21*(V$6)+'US Data'!$B$28)*5940)/($U$4*$AI$3)</f>
        <v>2.1483780110962116</v>
      </c>
      <c r="W21" s="111">
        <f>(($C21*(W$6)+'US Data'!$B$28)*5940)/($U$4*$AI$3)</f>
        <v>3.76077526941837</v>
      </c>
      <c r="X21" s="112">
        <f>(($C21+'US Data'!$B$29)*5940)/($U$4*$AI$3)</f>
        <v>5.3999025277405295</v>
      </c>
      <c r="Y21" s="110">
        <f>(($C21*(Y$6)+'US Data'!$B$28)*5940)/($Y$4*$AI$3)</f>
        <v>1.0737435055481057</v>
      </c>
      <c r="Z21" s="111">
        <f>(($C21*(Z$6)+'US Data'!$B$28)*5940)/($Y$4*$AI$3)</f>
        <v>1.7187024088769691</v>
      </c>
      <c r="AA21" s="111">
        <f>(($C21*(AA$6)+'US Data'!$B$28)*5940)/($Y$4*$AI$3)</f>
        <v>3.0086202155346959</v>
      </c>
      <c r="AB21" s="112">
        <f>(($C21+'US Data'!$B$29)*5940)/($Y$4*$AI$3)</f>
        <v>4.3199220221924231</v>
      </c>
      <c r="AC21" s="110">
        <f>(($C21*(AC$6)+'US Data'!$B$28)*5940)/($AC$4*$AI$3)</f>
        <v>0.89478625462342143</v>
      </c>
      <c r="AD21" s="111">
        <f>(($C21*(AD$6)+'US Data'!$B$28)*5940)/($AC$4*$AI$3)</f>
        <v>1.4322520073974743</v>
      </c>
      <c r="AE21" s="111">
        <f>(($C21*(AE$6)+'US Data'!$B$28)*5940)/($AC$4*$AI$3)</f>
        <v>2.5071835129455802</v>
      </c>
      <c r="AF21" s="112">
        <f>(($C21+'US Data'!$B$29)*5940)/($AC$4*$AI$3)</f>
        <v>3.599935018493686</v>
      </c>
      <c r="AG21" s="6"/>
      <c r="AH21" s="6"/>
      <c r="AI21" s="6"/>
      <c r="AJ21" s="6"/>
      <c r="AK21" s="6"/>
      <c r="AL21" s="6"/>
      <c r="AM21" s="6"/>
      <c r="AN21" s="6"/>
      <c r="AO21" s="6"/>
    </row>
    <row r="22" spans="2:41" ht="15" customHeight="1" x14ac:dyDescent="0.3">
      <c r="B22" s="190" t="s">
        <v>7</v>
      </c>
      <c r="C22" s="141">
        <f>(VLOOKUP($B$22,'US Data'!$A$1:$C$24,3,FALSE))/(SQRT($AI$4/D22))</f>
        <v>0.2757740623302346</v>
      </c>
      <c r="D22" s="157">
        <v>20</v>
      </c>
      <c r="E22" s="107">
        <f>(($C22*(E$6)+'US Data'!$B$28)*5940)/($E$4*$AI$3)</f>
        <v>4.0893048256039837</v>
      </c>
      <c r="F22" s="108">
        <f>(($C22*(F$6)+'US Data'!$B$28)*5940)/($E$4*$AI$3)</f>
        <v>6.5464517209663748</v>
      </c>
      <c r="G22" s="108">
        <f>(($C22*(G$6)+'US Data'!$B$28)*5940)/($E$4*$AI$3)</f>
        <v>11.460745511691155</v>
      </c>
      <c r="H22" s="109">
        <f>(($C22+'US Data'!$B$29)*5940)/($E$4*$AI$3)</f>
        <v>16.481959302415934</v>
      </c>
      <c r="I22" s="107">
        <f>(($C22*(I$6)+'US Data'!$B$28)*5940)/($I$4*$AI$3)</f>
        <v>2.7262032170693224</v>
      </c>
      <c r="J22" s="108">
        <f>(($C22*(J$6)+'US Data'!$B$28)*5940)/($I$4*$AI$3)</f>
        <v>4.3643011473109166</v>
      </c>
      <c r="K22" s="108">
        <f>(($C22*(K$6)+'US Data'!$B$28)*5940)/($I$4*$AI$3)</f>
        <v>7.640497007794103</v>
      </c>
      <c r="L22" s="109">
        <f>(($C22+'US Data'!$B$29)*5940)/($I$4*$AI$3)</f>
        <v>10.987972868277289</v>
      </c>
      <c r="M22" s="107">
        <f>(($C22*(M$6)+'US Data'!$B$28)*5940)/($M$4*$AI$3)</f>
        <v>2.0446524128019918</v>
      </c>
      <c r="N22" s="108">
        <f>(($C22*(N$6)+'US Data'!$B$28)*5940)/($M$4*$AI$3)</f>
        <v>3.2732258604831874</v>
      </c>
      <c r="O22" s="108">
        <f>(($C22*(O$6)+'US Data'!$B$28)*5940)/($M$4*$AI$3)</f>
        <v>5.7303727558455773</v>
      </c>
      <c r="P22" s="109">
        <f>(($C22+'US Data'!$B$29)*5940)/($M$4*$AI$3)</f>
        <v>8.2409796512079669</v>
      </c>
      <c r="Q22" s="107">
        <f>(($C22*(Q$6)+'US Data'!$B$28)*5940)/($Q$4*$AI$3)</f>
        <v>1.3631016085346612</v>
      </c>
      <c r="R22" s="108">
        <f>(($C22*(R$6)+'US Data'!$B$28)*5940)/($Q$4*$AI$3)</f>
        <v>2.1821505736554583</v>
      </c>
      <c r="S22" s="108">
        <f>(($C22*(S$6)+'US Data'!$B$28)*5940)/($Q$4*$AI$3)</f>
        <v>3.8202485038970515</v>
      </c>
      <c r="T22" s="109">
        <f>(($C22+'US Data'!$B$29)*5940)/($Q$4*$AI$3)</f>
        <v>5.4939864341386446</v>
      </c>
      <c r="U22" s="107">
        <f>(($C22*(U$6)+'US Data'!$B$28)*5940)/($U$4*$AI$3)</f>
        <v>1.0223262064009959</v>
      </c>
      <c r="V22" s="108">
        <f>(($C22*(V$6)+'US Data'!$B$28)*5940)/($U$4*$AI$3)</f>
        <v>1.6366129302415937</v>
      </c>
      <c r="W22" s="108">
        <f>(($C22*(W$6)+'US Data'!$B$28)*5940)/($U$4*$AI$3)</f>
        <v>2.8651863779227886</v>
      </c>
      <c r="X22" s="109">
        <f>(($C22+'US Data'!$B$29)*5940)/($U$4*$AI$3)</f>
        <v>4.1204898256039835</v>
      </c>
      <c r="Y22" s="107">
        <f>(($C22*(Y$6)+'US Data'!$B$28)*5940)/($Y$4*$AI$3)</f>
        <v>0.81786096512079676</v>
      </c>
      <c r="Z22" s="108">
        <f>(($C22*(Z$6)+'US Data'!$B$28)*5940)/($Y$4*$AI$3)</f>
        <v>1.3092903441932748</v>
      </c>
      <c r="AA22" s="108">
        <f>(($C22*(AA$6)+'US Data'!$B$28)*5940)/($Y$4*$AI$3)</f>
        <v>2.292149102338231</v>
      </c>
      <c r="AB22" s="109">
        <f>(($C22+'US Data'!$B$29)*5940)/($Y$4*$AI$3)</f>
        <v>3.2963918604831868</v>
      </c>
      <c r="AC22" s="107">
        <f>(($C22*(AC$6)+'US Data'!$B$28)*5940)/($AC$4*$AI$3)</f>
        <v>0.68155080426733061</v>
      </c>
      <c r="AD22" s="108">
        <f>(($C22*(AD$6)+'US Data'!$B$28)*5940)/($AC$4*$AI$3)</f>
        <v>1.0910752868277291</v>
      </c>
      <c r="AE22" s="108">
        <f>(($C22*(AE$6)+'US Data'!$B$28)*5940)/($AC$4*$AI$3)</f>
        <v>1.9101242519485258</v>
      </c>
      <c r="AF22" s="109">
        <f>(($C22+'US Data'!$B$29)*5940)/($AC$4*$AI$3)</f>
        <v>2.7469932170693223</v>
      </c>
      <c r="AG22" s="6"/>
      <c r="AH22" s="6"/>
      <c r="AI22" s="6"/>
      <c r="AJ22" s="6"/>
      <c r="AK22" s="6"/>
      <c r="AL22" s="6"/>
      <c r="AM22" s="6"/>
      <c r="AN22" s="6"/>
      <c r="AO22" s="6"/>
    </row>
    <row r="23" spans="2:41" ht="14.4" customHeight="1" x14ac:dyDescent="0.3">
      <c r="B23" s="191"/>
      <c r="C23" s="149">
        <f>(VLOOKUP($B$22,'US Data'!$A$1:$C$24,3,FALSE))/(SQRT($AI$4/D23))</f>
        <v>0.33775286850177921</v>
      </c>
      <c r="D23" s="157">
        <v>30</v>
      </c>
      <c r="E23" s="113">
        <f>(($C23*(E$6)+'US Data'!$B$28)*5940)/($E$4*$AI$3)</f>
        <v>5.0096900972514211</v>
      </c>
      <c r="F23" s="114">
        <f>(($C23*(F$6)+'US Data'!$B$28)*5940)/($E$4*$AI$3)</f>
        <v>8.0190681556022749</v>
      </c>
      <c r="G23" s="114">
        <f>(($C23*(G$6)+'US Data'!$B$28)*5940)/($E$4*$AI$3)</f>
        <v>14.037824272303981</v>
      </c>
      <c r="H23" s="115">
        <f>(($C23+'US Data'!$B$29)*5940)/($E$4*$AI$3)</f>
        <v>20.163500389005684</v>
      </c>
      <c r="I23" s="113">
        <f>(($C23*(I$6)+'US Data'!$B$28)*5940)/($I$4*$AI$3)</f>
        <v>3.3397933981676138</v>
      </c>
      <c r="J23" s="114">
        <f>(($C23*(J$6)+'US Data'!$B$28)*5940)/($I$4*$AI$3)</f>
        <v>5.3460454370681836</v>
      </c>
      <c r="K23" s="114">
        <f>(($C23*(K$6)+'US Data'!$B$28)*5940)/($I$4*$AI$3)</f>
        <v>9.3585495148693205</v>
      </c>
      <c r="L23" s="115">
        <f>(($C23+'US Data'!$B$29)*5940)/($I$4*$AI$3)</f>
        <v>13.442333592670456</v>
      </c>
      <c r="M23" s="113">
        <f>(($C23*(M$6)+'US Data'!$B$28)*5940)/($M$4*$AI$3)</f>
        <v>2.5048450486257106</v>
      </c>
      <c r="N23" s="114">
        <f>(($C23*(N$6)+'US Data'!$B$28)*5940)/($M$4*$AI$3)</f>
        <v>4.0095340778011375</v>
      </c>
      <c r="O23" s="114">
        <f>(($C23*(O$6)+'US Data'!$B$28)*5940)/($M$4*$AI$3)</f>
        <v>7.0189121361519904</v>
      </c>
      <c r="P23" s="115">
        <f>(($C23+'US Data'!$B$29)*5940)/($M$4*$AI$3)</f>
        <v>10.081750194502842</v>
      </c>
      <c r="Q23" s="113">
        <f>(($C23*(Q$6)+'US Data'!$B$28)*5940)/($Q$4*$AI$3)</f>
        <v>1.6698966990838069</v>
      </c>
      <c r="R23" s="114">
        <f>(($C23*(R$6)+'US Data'!$B$28)*5940)/($Q$4*$AI$3)</f>
        <v>2.6730227185340918</v>
      </c>
      <c r="S23" s="114">
        <f>(($C23*(S$6)+'US Data'!$B$28)*5940)/($Q$4*$AI$3)</f>
        <v>4.6792747574346603</v>
      </c>
      <c r="T23" s="115">
        <f>(($C23+'US Data'!$B$29)*5940)/($Q$4*$AI$3)</f>
        <v>6.7211667963352282</v>
      </c>
      <c r="U23" s="113">
        <f>(($C23*(U$6)+'US Data'!$B$28)*5940)/($U$4*$AI$3)</f>
        <v>1.2524225243128553</v>
      </c>
      <c r="V23" s="114">
        <f>(($C23*(V$6)+'US Data'!$B$28)*5940)/($U$4*$AI$3)</f>
        <v>2.0047670389005687</v>
      </c>
      <c r="W23" s="114">
        <f>(($C23*(W$6)+'US Data'!$B$28)*5940)/($U$4*$AI$3)</f>
        <v>3.5094560680759952</v>
      </c>
      <c r="X23" s="115">
        <f>(($C23+'US Data'!$B$29)*5940)/($U$4*$AI$3)</f>
        <v>5.0408750972514209</v>
      </c>
      <c r="Y23" s="113">
        <f>(($C23*(Y$6)+'US Data'!$B$28)*5940)/($Y$4*$AI$3)</f>
        <v>1.0019380194502843</v>
      </c>
      <c r="Z23" s="114">
        <f>(($C23*(Z$6)+'US Data'!$B$28)*5940)/($Y$4*$AI$3)</f>
        <v>1.6038136311204552</v>
      </c>
      <c r="AA23" s="114">
        <f>(($C23*(AA$6)+'US Data'!$B$28)*5940)/($Y$4*$AI$3)</f>
        <v>2.8075648544607961</v>
      </c>
      <c r="AB23" s="115">
        <f>(($C23+'US Data'!$B$29)*5940)/($Y$4*$AI$3)</f>
        <v>4.0327000778011373</v>
      </c>
      <c r="AC23" s="113">
        <f>(($C23*(AC$6)+'US Data'!$B$28)*5940)/($AC$4*$AI$3)</f>
        <v>0.83494834954190345</v>
      </c>
      <c r="AD23" s="114">
        <f>(($C23*(AD$6)+'US Data'!$B$28)*5940)/($AC$4*$AI$3)</f>
        <v>1.3365113592670459</v>
      </c>
      <c r="AE23" s="114">
        <f>(($C23*(AE$6)+'US Data'!$B$28)*5940)/($AC$4*$AI$3)</f>
        <v>2.3396373787173301</v>
      </c>
      <c r="AF23" s="115">
        <f>(($C23+'US Data'!$B$29)*5940)/($AC$4*$AI$3)</f>
        <v>3.3605833981676141</v>
      </c>
      <c r="AG23" s="6"/>
      <c r="AH23" s="6"/>
      <c r="AI23" s="6"/>
      <c r="AJ23" s="6"/>
      <c r="AK23" s="6"/>
      <c r="AL23" s="6"/>
      <c r="AM23" s="6"/>
      <c r="AN23" s="6"/>
      <c r="AO23" s="6"/>
    </row>
    <row r="24" spans="2:41" ht="14.4" customHeight="1" x14ac:dyDescent="0.3">
      <c r="B24" s="191"/>
      <c r="C24" s="141">
        <f>(VLOOKUP($B$22,'US Data'!$A$1:$C$24,3,FALSE))/(SQRT($AI$4/D24))</f>
        <v>0.39000341909814101</v>
      </c>
      <c r="D24" s="157">
        <v>40</v>
      </c>
      <c r="E24" s="107">
        <f>(($C24*(E$6)+'US Data'!$B$28)*5940)/($E$4*$AI$3)</f>
        <v>5.7856107736073943</v>
      </c>
      <c r="F24" s="108">
        <f>(($C24*(F$6)+'US Data'!$B$28)*5940)/($E$4*$AI$3)</f>
        <v>9.2605412377718324</v>
      </c>
      <c r="G24" s="108">
        <f>(($C24*(G$6)+'US Data'!$B$28)*5940)/($E$4*$AI$3)</f>
        <v>16.210402166100703</v>
      </c>
      <c r="H24" s="109">
        <f>(($C24+'US Data'!$B$29)*5940)/($E$4*$AI$3)</f>
        <v>23.267183094429573</v>
      </c>
      <c r="I24" s="107">
        <f>(($C24*(I$6)+'US Data'!$B$28)*5940)/($I$4*$AI$3)</f>
        <v>3.8570738490715963</v>
      </c>
      <c r="J24" s="108">
        <f>(($C24*(J$6)+'US Data'!$B$28)*5940)/($I$4*$AI$3)</f>
        <v>6.1736941585145546</v>
      </c>
      <c r="K24" s="108">
        <f>(($C24*(K$6)+'US Data'!$B$28)*5940)/($I$4*$AI$3)</f>
        <v>10.806934777400469</v>
      </c>
      <c r="L24" s="109">
        <f>(($C24+'US Data'!$B$29)*5940)/($I$4*$AI$3)</f>
        <v>15.511455396286383</v>
      </c>
      <c r="M24" s="107">
        <f>(($C24*(M$6)+'US Data'!$B$28)*5940)/($M$4*$AI$3)</f>
        <v>2.8928053868036971</v>
      </c>
      <c r="N24" s="108">
        <f>(($C24*(N$6)+'US Data'!$B$28)*5940)/($M$4*$AI$3)</f>
        <v>4.6302706188859162</v>
      </c>
      <c r="O24" s="108">
        <f>(($C24*(O$6)+'US Data'!$B$28)*5940)/($M$4*$AI$3)</f>
        <v>8.1052010830503516</v>
      </c>
      <c r="P24" s="109">
        <f>(($C24+'US Data'!$B$29)*5940)/($M$4*$AI$3)</f>
        <v>11.633591547214786</v>
      </c>
      <c r="Q24" s="107">
        <f>(($C24*(Q$6)+'US Data'!$B$28)*5940)/($Q$4*$AI$3)</f>
        <v>1.9285369245357982</v>
      </c>
      <c r="R24" s="108">
        <f>(($C24*(R$6)+'US Data'!$B$28)*5940)/($Q$4*$AI$3)</f>
        <v>3.0868470792572773</v>
      </c>
      <c r="S24" s="108">
        <f>(($C24*(S$6)+'US Data'!$B$28)*5940)/($Q$4*$AI$3)</f>
        <v>5.4034673887002347</v>
      </c>
      <c r="T24" s="109">
        <f>(($C24+'US Data'!$B$29)*5940)/($Q$4*$AI$3)</f>
        <v>7.7557276981431915</v>
      </c>
      <c r="U24" s="107">
        <f>(($C24*(U$6)+'US Data'!$B$28)*5940)/($U$4*$AI$3)</f>
        <v>1.4464026934018486</v>
      </c>
      <c r="V24" s="108">
        <f>(($C24*(V$6)+'US Data'!$B$28)*5940)/($U$4*$AI$3)</f>
        <v>2.3151353094429581</v>
      </c>
      <c r="W24" s="108">
        <f>(($C24*(W$6)+'US Data'!$B$28)*5940)/($U$4*$AI$3)</f>
        <v>4.0526005415251758</v>
      </c>
      <c r="X24" s="109">
        <f>(($C24+'US Data'!$B$29)*5940)/($U$4*$AI$3)</f>
        <v>5.8167957736073932</v>
      </c>
      <c r="Y24" s="107">
        <f>(($C24*(Y$6)+'US Data'!$B$28)*5940)/($Y$4*$AI$3)</f>
        <v>1.1571221547214789</v>
      </c>
      <c r="Z24" s="108">
        <f>(($C24*(Z$6)+'US Data'!$B$28)*5940)/($Y$4*$AI$3)</f>
        <v>1.8521082475543664</v>
      </c>
      <c r="AA24" s="108">
        <f>(($C24*(AA$6)+'US Data'!$B$28)*5940)/($Y$4*$AI$3)</f>
        <v>3.2420804332201407</v>
      </c>
      <c r="AB24" s="109">
        <f>(($C24+'US Data'!$B$29)*5940)/($Y$4*$AI$3)</f>
        <v>4.6534366188859151</v>
      </c>
      <c r="AC24" s="107">
        <f>(($C24*(AC$6)+'US Data'!$B$28)*5940)/($AC$4*$AI$3)</f>
        <v>0.96426846226789908</v>
      </c>
      <c r="AD24" s="108">
        <f>(($C24*(AD$6)+'US Data'!$B$28)*5940)/($AC$4*$AI$3)</f>
        <v>1.5434235396286387</v>
      </c>
      <c r="AE24" s="108">
        <f>(($C24*(AE$6)+'US Data'!$B$28)*5940)/($AC$4*$AI$3)</f>
        <v>2.7017336943501173</v>
      </c>
      <c r="AF24" s="109">
        <f>(($C24+'US Data'!$B$29)*5940)/($AC$4*$AI$3)</f>
        <v>3.8778638490715958</v>
      </c>
      <c r="AG24" s="6"/>
      <c r="AH24" s="6"/>
      <c r="AI24" s="6"/>
      <c r="AJ24" s="6"/>
      <c r="AK24" s="6"/>
      <c r="AL24" s="6"/>
      <c r="AM24" s="6"/>
      <c r="AN24" s="6"/>
      <c r="AO24" s="6"/>
    </row>
    <row r="25" spans="2:41" ht="14.4" customHeight="1" x14ac:dyDescent="0.3">
      <c r="B25" s="191"/>
      <c r="C25" s="149">
        <f>(VLOOKUP($B$22,'US Data'!$A$1:$C$24,3,FALSE))/(SQRT($AI$4/D25))</f>
        <v>0.43603707828039151</v>
      </c>
      <c r="D25" s="157">
        <v>50</v>
      </c>
      <c r="E25" s="113">
        <f>(($C25*(E$6)+'US Data'!$B$28)*5940)/($E$4*$AI$3)</f>
        <v>6.4692106124638133</v>
      </c>
      <c r="F25" s="114">
        <f>(($C25*(F$6)+'US Data'!$B$28)*5940)/($E$4*$AI$3)</f>
        <v>10.354300979942105</v>
      </c>
      <c r="G25" s="114">
        <f>(($C25*(G$6)+'US Data'!$B$28)*5940)/($E$4*$AI$3)</f>
        <v>18.124481714898678</v>
      </c>
      <c r="H25" s="115">
        <f>(($C25+'US Data'!$B$29)*5940)/($E$4*$AI$3)</f>
        <v>26.001582449855256</v>
      </c>
      <c r="I25" s="113">
        <f>(($C25*(I$6)+'US Data'!$B$28)*5940)/($I$4*$AI$3)</f>
        <v>4.3128070749758756</v>
      </c>
      <c r="J25" s="114">
        <f>(($C25*(J$6)+'US Data'!$B$28)*5940)/($I$4*$AI$3)</f>
        <v>6.9028673199614028</v>
      </c>
      <c r="K25" s="114">
        <f>(($C25*(K$6)+'US Data'!$B$28)*5940)/($I$4*$AI$3)</f>
        <v>12.082987809932451</v>
      </c>
      <c r="L25" s="115">
        <f>(($C25+'US Data'!$B$29)*5940)/($I$4*$AI$3)</f>
        <v>17.334388299903502</v>
      </c>
      <c r="M25" s="113">
        <f>(($C25*(M$6)+'US Data'!$B$28)*5940)/($M$4*$AI$3)</f>
        <v>3.2346053062319067</v>
      </c>
      <c r="N25" s="114">
        <f>(($C25*(N$6)+'US Data'!$B$28)*5940)/($M$4*$AI$3)</f>
        <v>5.1771504899710523</v>
      </c>
      <c r="O25" s="114">
        <f>(($C25*(O$6)+'US Data'!$B$28)*5940)/($M$4*$AI$3)</f>
        <v>9.0622408574493392</v>
      </c>
      <c r="P25" s="115">
        <f>(($C25+'US Data'!$B$29)*5940)/($M$4*$AI$3)</f>
        <v>13.000791224927628</v>
      </c>
      <c r="Q25" s="113">
        <f>(($C25*(Q$6)+'US Data'!$B$28)*5940)/($Q$4*$AI$3)</f>
        <v>2.1564035374879378</v>
      </c>
      <c r="R25" s="114">
        <f>(($C25*(R$6)+'US Data'!$B$28)*5940)/($Q$4*$AI$3)</f>
        <v>3.4514336599807014</v>
      </c>
      <c r="S25" s="114">
        <f>(($C25*(S$6)+'US Data'!$B$28)*5940)/($Q$4*$AI$3)</f>
        <v>6.0414939049662255</v>
      </c>
      <c r="T25" s="115">
        <f>(($C25+'US Data'!$B$29)*5940)/($Q$4*$AI$3)</f>
        <v>8.6671941499517509</v>
      </c>
      <c r="U25" s="113">
        <f>(($C25*(U$6)+'US Data'!$B$28)*5940)/($U$4*$AI$3)</f>
        <v>1.6173026531159533</v>
      </c>
      <c r="V25" s="114">
        <f>(($C25*(V$6)+'US Data'!$B$28)*5940)/($U$4*$AI$3)</f>
        <v>2.5885752449855262</v>
      </c>
      <c r="W25" s="114">
        <f>(($C25*(W$6)+'US Data'!$B$28)*5940)/($U$4*$AI$3)</f>
        <v>4.5311204287246696</v>
      </c>
      <c r="X25" s="115">
        <f>(($C25+'US Data'!$B$29)*5940)/($U$4*$AI$3)</f>
        <v>6.500395612463814</v>
      </c>
      <c r="Y25" s="113">
        <f>(($C25*(Y$6)+'US Data'!$B$28)*5940)/($Y$4*$AI$3)</f>
        <v>1.2938421224927628</v>
      </c>
      <c r="Z25" s="114">
        <f>(($C25*(Z$6)+'US Data'!$B$28)*5940)/($Y$4*$AI$3)</f>
        <v>2.0708601959884207</v>
      </c>
      <c r="AA25" s="114">
        <f>(($C25*(AA$6)+'US Data'!$B$28)*5940)/($Y$4*$AI$3)</f>
        <v>3.6248963429797354</v>
      </c>
      <c r="AB25" s="115">
        <f>(($C25+'US Data'!$B$29)*5940)/($Y$4*$AI$3)</f>
        <v>5.2003164899710512</v>
      </c>
      <c r="AC25" s="113">
        <f>(($C25*(AC$6)+'US Data'!$B$28)*5940)/($AC$4*$AI$3)</f>
        <v>1.0782017687439689</v>
      </c>
      <c r="AD25" s="114">
        <f>(($C25*(AD$6)+'US Data'!$B$28)*5940)/($AC$4*$AI$3)</f>
        <v>1.7257168299903507</v>
      </c>
      <c r="AE25" s="114">
        <f>(($C25*(AE$6)+'US Data'!$B$28)*5940)/($AC$4*$AI$3)</f>
        <v>3.0207469524831128</v>
      </c>
      <c r="AF25" s="115">
        <f>(($C25+'US Data'!$B$29)*5940)/($AC$4*$AI$3)</f>
        <v>4.3335970749758754</v>
      </c>
      <c r="AG25" s="6"/>
      <c r="AH25" s="6"/>
      <c r="AI25" s="6"/>
      <c r="AJ25" s="6"/>
      <c r="AK25" s="6"/>
      <c r="AL25" s="6"/>
      <c r="AM25" s="6"/>
      <c r="AN25" s="6"/>
      <c r="AO25" s="6"/>
    </row>
    <row r="26" spans="2:41" ht="14.4" customHeight="1" thickBot="1" x14ac:dyDescent="0.35">
      <c r="B26" s="192"/>
      <c r="C26" s="145">
        <f>(VLOOKUP($B$22,'US Data'!$A$1:$C$24,3,FALSE))/(SQRT($AI$4/D26))</f>
        <v>0.47765468736563277</v>
      </c>
      <c r="D26" s="158">
        <v>60</v>
      </c>
      <c r="E26" s="116">
        <f>(($C26*(E$6)+'US Data'!$B$28)*5940)/($E$4*$AI$3)</f>
        <v>7.0872321073796467</v>
      </c>
      <c r="F26" s="117">
        <f>(($C26*(F$6)+'US Data'!$B$28)*5940)/($E$4*$AI$3)</f>
        <v>11.343135371807437</v>
      </c>
      <c r="G26" s="117">
        <f>(($C26*(G$6)+'US Data'!$B$28)*5940)/($E$4*$AI$3)</f>
        <v>19.854941900663007</v>
      </c>
      <c r="H26" s="118">
        <f>(($C26+'US Data'!$B$29)*5940)/($E$4*$AI$3)</f>
        <v>28.473668429518582</v>
      </c>
      <c r="I26" s="116">
        <f>(($C26*(I$6)+'US Data'!$B$28)*5940)/($I$4*$AI$3)</f>
        <v>4.7248214049197648</v>
      </c>
      <c r="J26" s="117">
        <f>(($C26*(J$6)+'US Data'!$B$28)*5940)/($I$4*$AI$3)</f>
        <v>7.5620902478716241</v>
      </c>
      <c r="K26" s="117">
        <f>(($C26*(K$6)+'US Data'!$B$28)*5940)/($I$4*$AI$3)</f>
        <v>13.23662793377534</v>
      </c>
      <c r="L26" s="118">
        <f>(($C26+'US Data'!$B$29)*5940)/($I$4*$AI$3)</f>
        <v>18.982445619679055</v>
      </c>
      <c r="M26" s="116">
        <f>(($C26*(M$6)+'US Data'!$B$28)*5940)/($M$4*$AI$3)</f>
        <v>3.5436160536898234</v>
      </c>
      <c r="N26" s="117">
        <f>(($C26*(N$6)+'US Data'!$B$28)*5940)/($M$4*$AI$3)</f>
        <v>5.6715676859037183</v>
      </c>
      <c r="O26" s="117">
        <f>(($C26*(O$6)+'US Data'!$B$28)*5940)/($M$4*$AI$3)</f>
        <v>9.9274709503315037</v>
      </c>
      <c r="P26" s="118">
        <f>(($C26+'US Data'!$B$29)*5940)/($M$4*$AI$3)</f>
        <v>14.236834214759291</v>
      </c>
      <c r="Q26" s="116">
        <f>(($C26*(Q$6)+'US Data'!$B$28)*5940)/($Q$4*$AI$3)</f>
        <v>2.3624107024598824</v>
      </c>
      <c r="R26" s="117">
        <f>(($C26*(R$6)+'US Data'!$B$28)*5940)/($Q$4*$AI$3)</f>
        <v>3.781045123935812</v>
      </c>
      <c r="S26" s="117">
        <f>(($C26*(S$6)+'US Data'!$B$28)*5940)/($Q$4*$AI$3)</f>
        <v>6.61831396688767</v>
      </c>
      <c r="T26" s="118">
        <f>(($C26+'US Data'!$B$29)*5940)/($Q$4*$AI$3)</f>
        <v>9.4912228098395275</v>
      </c>
      <c r="U26" s="116">
        <f>(($C26*(U$6)+'US Data'!$B$28)*5940)/($U$4*$AI$3)</f>
        <v>1.7718080268449117</v>
      </c>
      <c r="V26" s="117">
        <f>(($C26*(V$6)+'US Data'!$B$28)*5940)/($U$4*$AI$3)</f>
        <v>2.8357838429518591</v>
      </c>
      <c r="W26" s="117">
        <f>(($C26*(W$6)+'US Data'!$B$28)*5940)/($U$4*$AI$3)</f>
        <v>4.9637354751657519</v>
      </c>
      <c r="X26" s="118">
        <f>(($C26+'US Data'!$B$29)*5940)/($U$4*$AI$3)</f>
        <v>7.1184171073796456</v>
      </c>
      <c r="Y26" s="116">
        <f>(($C26*(Y$6)+'US Data'!$B$28)*5940)/($Y$4*$AI$3)</f>
        <v>1.4174464214759293</v>
      </c>
      <c r="Z26" s="117">
        <f>(($C26*(Z$6)+'US Data'!$B$28)*5940)/($Y$4*$AI$3)</f>
        <v>2.2686270743614871</v>
      </c>
      <c r="AA26" s="117">
        <f>(($C26*(AA$6)+'US Data'!$B$28)*5940)/($Y$4*$AI$3)</f>
        <v>3.970988380132602</v>
      </c>
      <c r="AB26" s="118">
        <f>(($C26+'US Data'!$B$29)*5940)/($Y$4*$AI$3)</f>
        <v>5.6947336859037172</v>
      </c>
      <c r="AC26" s="116">
        <f>(($C26*(AC$6)+'US Data'!$B$28)*5940)/($AC$4*$AI$3)</f>
        <v>1.1812053512299412</v>
      </c>
      <c r="AD26" s="117">
        <f>(($C26*(AD$6)+'US Data'!$B$28)*5940)/($AC$4*$AI$3)</f>
        <v>1.890522561967906</v>
      </c>
      <c r="AE26" s="117">
        <f>(($C26*(AE$6)+'US Data'!$B$28)*5940)/($AC$4*$AI$3)</f>
        <v>3.309156983443835</v>
      </c>
      <c r="AF26" s="118">
        <f>(($C26+'US Data'!$B$29)*5940)/($AC$4*$AI$3)</f>
        <v>4.7456114049197637</v>
      </c>
      <c r="AG26" s="6"/>
      <c r="AH26" s="6"/>
      <c r="AI26" s="6"/>
      <c r="AJ26" s="6"/>
      <c r="AK26" s="6"/>
      <c r="AL26" s="6"/>
      <c r="AM26" s="6"/>
      <c r="AN26" s="6"/>
      <c r="AO26" s="6"/>
    </row>
    <row r="27" spans="2:41" ht="15" customHeight="1" x14ac:dyDescent="0.3">
      <c r="B27" s="193" t="s">
        <v>8</v>
      </c>
      <c r="C27" s="149">
        <f>(VLOOKUP($B$27,'US Data'!$A$1:$C$24,3,FALSE))/(SQRT($AI$4/D27))</f>
        <v>0.34007087453672014</v>
      </c>
      <c r="D27" s="157">
        <v>20</v>
      </c>
      <c r="E27" s="113">
        <f>(($C27*(E$6)+'US Data'!$B$28)*5940)/($E$4*$AI$3)</f>
        <v>5.0441124868702936</v>
      </c>
      <c r="F27" s="114">
        <f>(($C27*(F$6)+'US Data'!$B$28)*5940)/($E$4*$AI$3)</f>
        <v>8.0741439789924705</v>
      </c>
      <c r="G27" s="114">
        <f>(($C27*(G$6)+'US Data'!$B$28)*5940)/($E$4*$AI$3)</f>
        <v>14.134206963236823</v>
      </c>
      <c r="H27" s="115">
        <f>(($C27+'US Data'!$B$29)*5940)/($E$4*$AI$3)</f>
        <v>20.301189947481177</v>
      </c>
      <c r="I27" s="113">
        <f>(($C27*(I$6)+'US Data'!$B$28)*5940)/($I$4*$AI$3)</f>
        <v>3.3627416579135292</v>
      </c>
      <c r="J27" s="114">
        <f>(($C27*(J$6)+'US Data'!$B$28)*5940)/($I$4*$AI$3)</f>
        <v>5.382762652661647</v>
      </c>
      <c r="K27" s="114">
        <f>(($C27*(K$6)+'US Data'!$B$28)*5940)/($I$4*$AI$3)</f>
        <v>9.4228046421578817</v>
      </c>
      <c r="L27" s="115">
        <f>(($C27+'US Data'!$B$29)*5940)/($I$4*$AI$3)</f>
        <v>13.534126631654116</v>
      </c>
      <c r="M27" s="113">
        <f>(($C27*(M$6)+'US Data'!$B$28)*5940)/($M$4*$AI$3)</f>
        <v>2.5220562434351468</v>
      </c>
      <c r="N27" s="114">
        <f>(($C27*(N$6)+'US Data'!$B$28)*5940)/($M$4*$AI$3)</f>
        <v>4.0370719894962352</v>
      </c>
      <c r="O27" s="114">
        <f>(($C27*(O$6)+'US Data'!$B$28)*5940)/($M$4*$AI$3)</f>
        <v>7.0671034816184113</v>
      </c>
      <c r="P27" s="115">
        <f>(($C27+'US Data'!$B$29)*5940)/($M$4*$AI$3)</f>
        <v>10.150594973740589</v>
      </c>
      <c r="Q27" s="113">
        <f>(($C27*(Q$6)+'US Data'!$B$28)*5940)/($Q$4*$AI$3)</f>
        <v>1.6813708289567646</v>
      </c>
      <c r="R27" s="114">
        <f>(($C27*(R$6)+'US Data'!$B$28)*5940)/($Q$4*$AI$3)</f>
        <v>2.6913813263308235</v>
      </c>
      <c r="S27" s="114">
        <f>(($C27*(S$6)+'US Data'!$B$28)*5940)/($Q$4*$AI$3)</f>
        <v>4.7114023210789409</v>
      </c>
      <c r="T27" s="115">
        <f>(($C27+'US Data'!$B$29)*5940)/($Q$4*$AI$3)</f>
        <v>6.7670633158270581</v>
      </c>
      <c r="U27" s="113">
        <f>(($C27*(U$6)+'US Data'!$B$28)*5940)/($U$4*$AI$3)</f>
        <v>1.2610281217175734</v>
      </c>
      <c r="V27" s="114">
        <f>(($C27*(V$6)+'US Data'!$B$28)*5940)/($U$4*$AI$3)</f>
        <v>2.0185359947481176</v>
      </c>
      <c r="W27" s="114">
        <f>(($C27*(W$6)+'US Data'!$B$28)*5940)/($U$4*$AI$3)</f>
        <v>3.5335517408092056</v>
      </c>
      <c r="X27" s="115">
        <f>(($C27+'US Data'!$B$29)*5940)/($U$4*$AI$3)</f>
        <v>5.0752974868702943</v>
      </c>
      <c r="Y27" s="113">
        <f>(($C27*(Y$6)+'US Data'!$B$28)*5940)/($Y$4*$AI$3)</f>
        <v>1.0088224973740587</v>
      </c>
      <c r="Z27" s="114">
        <f>(($C27*(Z$6)+'US Data'!$B$28)*5940)/($Y$4*$AI$3)</f>
        <v>1.6148287957984941</v>
      </c>
      <c r="AA27" s="114">
        <f>(($C27*(AA$6)+'US Data'!$B$28)*5940)/($Y$4*$AI$3)</f>
        <v>2.8268413926473643</v>
      </c>
      <c r="AB27" s="115">
        <f>(($C27+'US Data'!$B$29)*5940)/($Y$4*$AI$3)</f>
        <v>4.060237989496235</v>
      </c>
      <c r="AC27" s="113">
        <f>(($C27*(AC$6)+'US Data'!$B$28)*5940)/($AC$4*$AI$3)</f>
        <v>0.8406854144783823</v>
      </c>
      <c r="AD27" s="114">
        <f>(($C27*(AD$6)+'US Data'!$B$28)*5940)/($AC$4*$AI$3)</f>
        <v>1.3456906631654117</v>
      </c>
      <c r="AE27" s="114">
        <f>(($C27*(AE$6)+'US Data'!$B$28)*5940)/($AC$4*$AI$3)</f>
        <v>2.3557011605394704</v>
      </c>
      <c r="AF27" s="115">
        <f>(($C27+'US Data'!$B$29)*5940)/($AC$4*$AI$3)</f>
        <v>3.3835316579135291</v>
      </c>
      <c r="AG27" s="6"/>
      <c r="AH27" s="6"/>
      <c r="AI27" s="6"/>
      <c r="AJ27" s="6"/>
      <c r="AK27" s="6"/>
      <c r="AL27" s="6"/>
      <c r="AM27" s="6"/>
      <c r="AN27" s="6"/>
      <c r="AO27" s="6"/>
    </row>
    <row r="28" spans="2:41" ht="14.4" customHeight="1" x14ac:dyDescent="0.3">
      <c r="B28" s="194"/>
      <c r="C28" s="141">
        <f>(VLOOKUP($B$27,'US Data'!$A$1:$C$24,3,FALSE))/(SQRT($AI$4/D28))</f>
        <v>0.41650005949850055</v>
      </c>
      <c r="D28" s="157">
        <v>30</v>
      </c>
      <c r="E28" s="107">
        <f>(($C28*(E$6)+'US Data'!$B$28)*5940)/($E$4*$AI$3)</f>
        <v>6.1790858835527329</v>
      </c>
      <c r="F28" s="108">
        <f>(($C28*(F$6)+'US Data'!$B$28)*5940)/($E$4*$AI$3)</f>
        <v>9.8901014136843735</v>
      </c>
      <c r="G28" s="108">
        <f>(($C28*(G$6)+'US Data'!$B$28)*5940)/($E$4*$AI$3)</f>
        <v>17.312132473947653</v>
      </c>
      <c r="H28" s="109">
        <f>(($C28+'US Data'!$B$29)*5940)/($E$4*$AI$3)</f>
        <v>24.841083534210931</v>
      </c>
      <c r="I28" s="107">
        <f>(($C28*(I$6)+'US Data'!$B$28)*5940)/($I$4*$AI$3)</f>
        <v>4.119390589035155</v>
      </c>
      <c r="J28" s="108">
        <f>(($C28*(J$6)+'US Data'!$B$28)*5940)/($I$4*$AI$3)</f>
        <v>6.5934009424562499</v>
      </c>
      <c r="K28" s="108">
        <f>(($C28*(K$6)+'US Data'!$B$28)*5940)/($I$4*$AI$3)</f>
        <v>11.541421649298435</v>
      </c>
      <c r="L28" s="109">
        <f>(($C28+'US Data'!$B$29)*5940)/($I$4*$AI$3)</f>
        <v>16.560722356140619</v>
      </c>
      <c r="M28" s="107">
        <f>(($C28*(M$6)+'US Data'!$B$28)*5940)/($M$4*$AI$3)</f>
        <v>3.0895429417763665</v>
      </c>
      <c r="N28" s="108">
        <f>(($C28*(N$6)+'US Data'!$B$28)*5940)/($M$4*$AI$3)</f>
        <v>4.9450507068421867</v>
      </c>
      <c r="O28" s="108">
        <f>(($C28*(O$6)+'US Data'!$B$28)*5940)/($M$4*$AI$3)</f>
        <v>8.6560662369738264</v>
      </c>
      <c r="P28" s="109">
        <f>(($C28+'US Data'!$B$29)*5940)/($M$4*$AI$3)</f>
        <v>12.420541767105465</v>
      </c>
      <c r="Q28" s="107">
        <f>(($C28*(Q$6)+'US Data'!$B$28)*5940)/($Q$4*$AI$3)</f>
        <v>2.0596952945175775</v>
      </c>
      <c r="R28" s="108">
        <f>(($C28*(R$6)+'US Data'!$B$28)*5940)/($Q$4*$AI$3)</f>
        <v>3.2967004712281249</v>
      </c>
      <c r="S28" s="108">
        <f>(($C28*(S$6)+'US Data'!$B$28)*5940)/($Q$4*$AI$3)</f>
        <v>5.7707108246492176</v>
      </c>
      <c r="T28" s="109">
        <f>(($C28+'US Data'!$B$29)*5940)/($Q$4*$AI$3)</f>
        <v>8.2803611780703097</v>
      </c>
      <c r="U28" s="107">
        <f>(($C28*(U$6)+'US Data'!$B$28)*5940)/($U$4*$AI$3)</f>
        <v>1.5447714708881832</v>
      </c>
      <c r="V28" s="108">
        <f>(($C28*(V$6)+'US Data'!$B$28)*5940)/($U$4*$AI$3)</f>
        <v>2.4725253534210934</v>
      </c>
      <c r="W28" s="108">
        <f>(($C28*(W$6)+'US Data'!$B$28)*5940)/($U$4*$AI$3)</f>
        <v>4.3280331184869132</v>
      </c>
      <c r="X28" s="109">
        <f>(($C28+'US Data'!$B$29)*5940)/($U$4*$AI$3)</f>
        <v>6.2102708835527327</v>
      </c>
      <c r="Y28" s="107">
        <f>(($C28*(Y$6)+'US Data'!$B$28)*5940)/($Y$4*$AI$3)</f>
        <v>1.2358171767105466</v>
      </c>
      <c r="Z28" s="108">
        <f>(($C28*(Z$6)+'US Data'!$B$28)*5940)/($Y$4*$AI$3)</f>
        <v>1.9780202827368749</v>
      </c>
      <c r="AA28" s="108">
        <f>(($C28*(AA$6)+'US Data'!$B$28)*5940)/($Y$4*$AI$3)</f>
        <v>3.4624264947895309</v>
      </c>
      <c r="AB28" s="109">
        <f>(($C28+'US Data'!$B$29)*5940)/($Y$4*$AI$3)</f>
        <v>4.9682167068421856</v>
      </c>
      <c r="AC28" s="107">
        <f>(($C28*(AC$6)+'US Data'!$B$28)*5940)/($AC$4*$AI$3)</f>
        <v>1.0298476472587887</v>
      </c>
      <c r="AD28" s="108">
        <f>(($C28*(AD$6)+'US Data'!$B$28)*5940)/($AC$4*$AI$3)</f>
        <v>1.6483502356140625</v>
      </c>
      <c r="AE28" s="108">
        <f>(($C28*(AE$6)+'US Data'!$B$28)*5940)/($AC$4*$AI$3)</f>
        <v>2.8853554123246088</v>
      </c>
      <c r="AF28" s="109">
        <f>(($C28+'US Data'!$B$29)*5940)/($AC$4*$AI$3)</f>
        <v>4.1401805890351548</v>
      </c>
      <c r="AG28" s="6"/>
      <c r="AH28" s="6"/>
      <c r="AI28" s="6"/>
      <c r="AJ28" s="6"/>
      <c r="AK28" s="6"/>
      <c r="AL28" s="6"/>
      <c r="AM28" s="6"/>
      <c r="AN28" s="6"/>
      <c r="AO28" s="6"/>
    </row>
    <row r="29" spans="2:41" ht="14.4" customHeight="1" x14ac:dyDescent="0.3">
      <c r="B29" s="194"/>
      <c r="C29" s="149">
        <f>(VLOOKUP($B$27,'US Data'!$A$1:$C$24,3,FALSE))/(SQRT($AI$4/D29))</f>
        <v>0.48093284293790883</v>
      </c>
      <c r="D29" s="157">
        <v>40</v>
      </c>
      <c r="E29" s="113">
        <f>(($C29*(E$6)+'US Data'!$B$28)*5940)/($E$4*$AI$3)</f>
        <v>7.1359127176279458</v>
      </c>
      <c r="F29" s="114">
        <f>(($C29*(F$6)+'US Data'!$B$28)*5940)/($E$4*$AI$3)</f>
        <v>11.421024348204714</v>
      </c>
      <c r="G29" s="114">
        <f>(($C29*(G$6)+'US Data'!$B$28)*5940)/($E$4*$AI$3)</f>
        <v>19.991247609358247</v>
      </c>
      <c r="H29" s="115">
        <f>(($C29+'US Data'!$B$29)*5940)/($E$4*$AI$3)</f>
        <v>28.668390870511786</v>
      </c>
      <c r="I29" s="113">
        <f>(($C29*(I$6)+'US Data'!$B$28)*5940)/($I$4*$AI$3)</f>
        <v>4.7572751450852975</v>
      </c>
      <c r="J29" s="114">
        <f>(($C29*(J$6)+'US Data'!$B$28)*5940)/($I$4*$AI$3)</f>
        <v>7.6140162321364766</v>
      </c>
      <c r="K29" s="114">
        <f>(($C29*(K$6)+'US Data'!$B$28)*5940)/($I$4*$AI$3)</f>
        <v>13.327498406238831</v>
      </c>
      <c r="L29" s="115">
        <f>(($C29+'US Data'!$B$29)*5940)/($I$4*$AI$3)</f>
        <v>19.112260580341189</v>
      </c>
      <c r="M29" s="113">
        <f>(($C29*(M$6)+'US Data'!$B$28)*5940)/($M$4*$AI$3)</f>
        <v>3.5679563588139729</v>
      </c>
      <c r="N29" s="114">
        <f>(($C29*(N$6)+'US Data'!$B$28)*5940)/($M$4*$AI$3)</f>
        <v>5.710512174102357</v>
      </c>
      <c r="O29" s="114">
        <f>(($C29*(O$6)+'US Data'!$B$28)*5940)/($M$4*$AI$3)</f>
        <v>9.9956238046791235</v>
      </c>
      <c r="P29" s="115">
        <f>(($C29+'US Data'!$B$29)*5940)/($M$4*$AI$3)</f>
        <v>14.334195435255893</v>
      </c>
      <c r="Q29" s="113">
        <f>(($C29*(Q$6)+'US Data'!$B$28)*5940)/($Q$4*$AI$3)</f>
        <v>2.3786375725426487</v>
      </c>
      <c r="R29" s="114">
        <f>(($C29*(R$6)+'US Data'!$B$28)*5940)/($Q$4*$AI$3)</f>
        <v>3.8070081160682383</v>
      </c>
      <c r="S29" s="114">
        <f>(($C29*(S$6)+'US Data'!$B$28)*5940)/($Q$4*$AI$3)</f>
        <v>6.6637492031194157</v>
      </c>
      <c r="T29" s="115">
        <f>(($C29+'US Data'!$B$29)*5940)/($Q$4*$AI$3)</f>
        <v>9.5561302901705947</v>
      </c>
      <c r="U29" s="113">
        <f>(($C29*(U$6)+'US Data'!$B$28)*5940)/($U$4*$AI$3)</f>
        <v>1.7839781794069864</v>
      </c>
      <c r="V29" s="114">
        <f>(($C29*(V$6)+'US Data'!$B$28)*5940)/($U$4*$AI$3)</f>
        <v>2.8552560870511785</v>
      </c>
      <c r="W29" s="114">
        <f>(($C29*(W$6)+'US Data'!$B$28)*5940)/($U$4*$AI$3)</f>
        <v>4.9978119023395617</v>
      </c>
      <c r="X29" s="115">
        <f>(($C29+'US Data'!$B$29)*5940)/($U$4*$AI$3)</f>
        <v>7.1670977176279465</v>
      </c>
      <c r="Y29" s="113">
        <f>(($C29*(Y$6)+'US Data'!$B$28)*5940)/($Y$4*$AI$3)</f>
        <v>1.4271825435255892</v>
      </c>
      <c r="Z29" s="114">
        <f>(($C29*(Z$6)+'US Data'!$B$28)*5940)/($Y$4*$AI$3)</f>
        <v>2.2842048696409427</v>
      </c>
      <c r="AA29" s="114">
        <f>(($C29*(AA$6)+'US Data'!$B$28)*5940)/($Y$4*$AI$3)</f>
        <v>3.9982495218716494</v>
      </c>
      <c r="AB29" s="115">
        <f>(($C29+'US Data'!$B$29)*5940)/($Y$4*$AI$3)</f>
        <v>5.7336781741023568</v>
      </c>
      <c r="AC29" s="113">
        <f>(($C29*(AC$6)+'US Data'!$B$28)*5940)/($AC$4*$AI$3)</f>
        <v>1.1893187862713244</v>
      </c>
      <c r="AD29" s="114">
        <f>(($C29*(AD$6)+'US Data'!$B$28)*5940)/($AC$4*$AI$3)</f>
        <v>1.9035040580341192</v>
      </c>
      <c r="AE29" s="114">
        <f>(($C29*(AE$6)+'US Data'!$B$28)*5940)/($AC$4*$AI$3)</f>
        <v>3.3318746015597078</v>
      </c>
      <c r="AF29" s="115">
        <f>(($C29+'US Data'!$B$29)*5940)/($AC$4*$AI$3)</f>
        <v>4.7780651450852973</v>
      </c>
      <c r="AG29" s="6"/>
      <c r="AH29" s="6"/>
      <c r="AI29" s="6"/>
      <c r="AJ29" s="6"/>
      <c r="AK29" s="6"/>
      <c r="AL29" s="6"/>
      <c r="AM29" s="6"/>
      <c r="AN29" s="6"/>
      <c r="AO29" s="6"/>
    </row>
    <row r="30" spans="2:41" ht="14.4" customHeight="1" x14ac:dyDescent="0.3">
      <c r="B30" s="194"/>
      <c r="C30" s="141">
        <f>(VLOOKUP($B$27,'US Data'!$A$1:$C$24,3,FALSE))/(SQRT($AI$4/D30))</f>
        <v>0.53769926471069696</v>
      </c>
      <c r="D30" s="157">
        <v>50</v>
      </c>
      <c r="E30" s="107">
        <f>(($C30*(E$6)+'US Data'!$B$28)*5940)/($E$4*$AI$3)</f>
        <v>7.9788940809538511</v>
      </c>
      <c r="F30" s="108">
        <f>(($C30*(F$6)+'US Data'!$B$28)*5940)/($E$4*$AI$3)</f>
        <v>12.769794529526161</v>
      </c>
      <c r="G30" s="108">
        <f>(($C30*(G$6)+'US Data'!$B$28)*5940)/($E$4*$AI$3)</f>
        <v>22.35159542667078</v>
      </c>
      <c r="H30" s="109">
        <f>(($C30+'US Data'!$B$29)*5940)/($E$4*$AI$3)</f>
        <v>32.040316323815404</v>
      </c>
      <c r="I30" s="107">
        <f>(($C30*(I$6)+'US Data'!$B$28)*5940)/($I$4*$AI$3)</f>
        <v>5.3192627206359004</v>
      </c>
      <c r="J30" s="108">
        <f>(($C30*(J$6)+'US Data'!$B$28)*5940)/($I$4*$AI$3)</f>
        <v>8.5131963530174417</v>
      </c>
      <c r="K30" s="108">
        <f>(($C30*(K$6)+'US Data'!$B$28)*5940)/($I$4*$AI$3)</f>
        <v>14.901063617780519</v>
      </c>
      <c r="L30" s="109">
        <f>(($C30+'US Data'!$B$29)*5940)/($I$4*$AI$3)</f>
        <v>21.360210882543601</v>
      </c>
      <c r="M30" s="107">
        <f>(($C30*(M$6)+'US Data'!$B$28)*5940)/($M$4*$AI$3)</f>
        <v>3.9894470404769256</v>
      </c>
      <c r="N30" s="108">
        <f>(($C30*(N$6)+'US Data'!$B$28)*5940)/($M$4*$AI$3)</f>
        <v>6.3848972647630804</v>
      </c>
      <c r="O30" s="108">
        <f>(($C30*(O$6)+'US Data'!$B$28)*5940)/($M$4*$AI$3)</f>
        <v>11.17579771333539</v>
      </c>
      <c r="P30" s="109">
        <f>(($C30+'US Data'!$B$29)*5940)/($M$4*$AI$3)</f>
        <v>16.020158161907702</v>
      </c>
      <c r="Q30" s="107">
        <f>(($C30*(Q$6)+'US Data'!$B$28)*5940)/($Q$4*$AI$3)</f>
        <v>2.6596313603179502</v>
      </c>
      <c r="R30" s="108">
        <f>(($C30*(R$6)+'US Data'!$B$28)*5940)/($Q$4*$AI$3)</f>
        <v>4.2565981765087209</v>
      </c>
      <c r="S30" s="108">
        <f>(($C30*(S$6)+'US Data'!$B$28)*5940)/($Q$4*$AI$3)</f>
        <v>7.4505318088902595</v>
      </c>
      <c r="T30" s="109">
        <f>(($C30+'US Data'!$B$29)*5940)/($Q$4*$AI$3)</f>
        <v>10.680105441271801</v>
      </c>
      <c r="U30" s="107">
        <f>(($C30*(U$6)+'US Data'!$B$28)*5940)/($U$4*$AI$3)</f>
        <v>1.9947235202384628</v>
      </c>
      <c r="V30" s="108">
        <f>(($C30*(V$6)+'US Data'!$B$28)*5940)/($U$4*$AI$3)</f>
        <v>3.1924486323815402</v>
      </c>
      <c r="W30" s="108">
        <f>(($C30*(W$6)+'US Data'!$B$28)*5940)/($U$4*$AI$3)</f>
        <v>5.587898856667695</v>
      </c>
      <c r="X30" s="109">
        <f>(($C30+'US Data'!$B$29)*5940)/($U$4*$AI$3)</f>
        <v>8.0100790809538509</v>
      </c>
      <c r="Y30" s="107">
        <f>(($C30*(Y$6)+'US Data'!$B$28)*5940)/($Y$4*$AI$3)</f>
        <v>1.5957788161907702</v>
      </c>
      <c r="Z30" s="108">
        <f>(($C30*(Z$6)+'US Data'!$B$28)*5940)/($Y$4*$AI$3)</f>
        <v>2.5539589059052323</v>
      </c>
      <c r="AA30" s="108">
        <f>(($C30*(AA$6)+'US Data'!$B$28)*5940)/($Y$4*$AI$3)</f>
        <v>4.4703190853341557</v>
      </c>
      <c r="AB30" s="109">
        <f>(($C30+'US Data'!$B$29)*5940)/($Y$4*$AI$3)</f>
        <v>6.4080632647630802</v>
      </c>
      <c r="AC30" s="107">
        <f>(($C30*(AC$6)+'US Data'!$B$28)*5940)/($AC$4*$AI$3)</f>
        <v>1.3298156801589751</v>
      </c>
      <c r="AD30" s="108">
        <f>(($C30*(AD$6)+'US Data'!$B$28)*5940)/($AC$4*$AI$3)</f>
        <v>2.1282990882543604</v>
      </c>
      <c r="AE30" s="108">
        <f>(($C30*(AE$6)+'US Data'!$B$28)*5940)/($AC$4*$AI$3)</f>
        <v>3.7252659044451297</v>
      </c>
      <c r="AF30" s="109">
        <f>(($C30+'US Data'!$B$29)*5940)/($AC$4*$AI$3)</f>
        <v>5.3400527206359003</v>
      </c>
      <c r="AG30" s="6"/>
      <c r="AH30" s="6"/>
      <c r="AI30" s="6"/>
      <c r="AJ30" s="6"/>
      <c r="AK30" s="6"/>
      <c r="AL30" s="6"/>
      <c r="AM30" s="6"/>
      <c r="AN30" s="6"/>
      <c r="AO30" s="6"/>
    </row>
    <row r="31" spans="2:41" ht="14.4" customHeight="1" thickBot="1" x14ac:dyDescent="0.35">
      <c r="B31" s="195"/>
      <c r="C31" s="148">
        <f>(VLOOKUP($B$27,'US Data'!$A$1:$C$24,3,FALSE))/(SQRT($AI$4/D31))</f>
        <v>0.58902003287198057</v>
      </c>
      <c r="D31" s="158">
        <v>60</v>
      </c>
      <c r="E31" s="110">
        <f>(($C31*(E$6)+'US Data'!$B$28)*5940)/($E$4*$AI$3)</f>
        <v>8.7410074881489113</v>
      </c>
      <c r="F31" s="111">
        <f>(($C31*(F$6)+'US Data'!$B$28)*5940)/($E$4*$AI$3)</f>
        <v>13.989175981038258</v>
      </c>
      <c r="G31" s="111">
        <f>(($C31*(G$6)+'US Data'!$B$28)*5940)/($E$4*$AI$3)</f>
        <v>24.485512966816952</v>
      </c>
      <c r="H31" s="112">
        <f>(($C31+'US Data'!$B$29)*5940)/($E$4*$AI$3)</f>
        <v>35.088769952595648</v>
      </c>
      <c r="I31" s="110">
        <f>(($C31*(I$6)+'US Data'!$B$28)*5940)/($I$4*$AI$3)</f>
        <v>5.8273383254326081</v>
      </c>
      <c r="J31" s="111">
        <f>(($C31*(J$6)+'US Data'!$B$28)*5940)/($I$4*$AI$3)</f>
        <v>9.3261173206921733</v>
      </c>
      <c r="K31" s="111">
        <f>(($C31*(K$6)+'US Data'!$B$28)*5940)/($I$4*$AI$3)</f>
        <v>16.3236753112113</v>
      </c>
      <c r="L31" s="112">
        <f>(($C31+'US Data'!$B$29)*5940)/($I$4*$AI$3)</f>
        <v>23.392513301730432</v>
      </c>
      <c r="M31" s="110">
        <f>(($C31*(M$6)+'US Data'!$B$28)*5940)/($M$4*$AI$3)</f>
        <v>4.3705037440744556</v>
      </c>
      <c r="N31" s="111">
        <f>(($C31*(N$6)+'US Data'!$B$28)*5940)/($M$4*$AI$3)</f>
        <v>6.9945879905191291</v>
      </c>
      <c r="O31" s="111">
        <f>(($C31*(O$6)+'US Data'!$B$28)*5940)/($M$4*$AI$3)</f>
        <v>12.242756483408476</v>
      </c>
      <c r="P31" s="112">
        <f>(($C31+'US Data'!$B$29)*5940)/($M$4*$AI$3)</f>
        <v>17.544384976297824</v>
      </c>
      <c r="Q31" s="110">
        <f>(($C31*(Q$6)+'US Data'!$B$28)*5940)/($Q$4*$AI$3)</f>
        <v>2.9136691627163041</v>
      </c>
      <c r="R31" s="111">
        <f>(($C31*(R$6)+'US Data'!$B$28)*5940)/($Q$4*$AI$3)</f>
        <v>4.6630586603460866</v>
      </c>
      <c r="S31" s="111">
        <f>(($C31*(S$6)+'US Data'!$B$28)*5940)/($Q$4*$AI$3)</f>
        <v>8.16183765560565</v>
      </c>
      <c r="T31" s="112">
        <f>(($C31+'US Data'!$B$29)*5940)/($Q$4*$AI$3)</f>
        <v>11.696256650865216</v>
      </c>
      <c r="U31" s="110">
        <f>(($C31*(U$6)+'US Data'!$B$28)*5940)/($U$4*$AI$3)</f>
        <v>2.1852518720372278</v>
      </c>
      <c r="V31" s="111">
        <f>(($C31*(V$6)+'US Data'!$B$28)*5940)/($U$4*$AI$3)</f>
        <v>3.4972939952595645</v>
      </c>
      <c r="W31" s="111">
        <f>(($C31*(W$6)+'US Data'!$B$28)*5940)/($U$4*$AI$3)</f>
        <v>6.1213782417042379</v>
      </c>
      <c r="X31" s="112">
        <f>(($C31+'US Data'!$B$29)*5940)/($U$4*$AI$3)</f>
        <v>8.7721924881489119</v>
      </c>
      <c r="Y31" s="110">
        <f>(($C31*(Y$6)+'US Data'!$B$28)*5940)/($Y$4*$AI$3)</f>
        <v>1.7482014976297824</v>
      </c>
      <c r="Z31" s="111">
        <f>(($C31*(Z$6)+'US Data'!$B$28)*5940)/($Y$4*$AI$3)</f>
        <v>2.7978351962076515</v>
      </c>
      <c r="AA31" s="111">
        <f>(($C31*(AA$6)+'US Data'!$B$28)*5940)/($Y$4*$AI$3)</f>
        <v>4.8971025933633898</v>
      </c>
      <c r="AB31" s="112">
        <f>(($C31+'US Data'!$B$29)*5940)/($Y$4*$AI$3)</f>
        <v>7.0177539905191297</v>
      </c>
      <c r="AC31" s="110">
        <f>(($C31*(AC$6)+'US Data'!$B$28)*5940)/($AC$4*$AI$3)</f>
        <v>1.456834581358152</v>
      </c>
      <c r="AD31" s="111">
        <f>(($C31*(AD$6)+'US Data'!$B$28)*5940)/($AC$4*$AI$3)</f>
        <v>2.3315293301730433</v>
      </c>
      <c r="AE31" s="111">
        <f>(($C31*(AE$6)+'US Data'!$B$28)*5940)/($AC$4*$AI$3)</f>
        <v>4.080918827802825</v>
      </c>
      <c r="AF31" s="112">
        <f>(($C31+'US Data'!$B$29)*5940)/($AC$4*$AI$3)</f>
        <v>5.848128325432608</v>
      </c>
      <c r="AG31" s="6"/>
      <c r="AH31" s="6"/>
      <c r="AI31" s="6"/>
      <c r="AJ31" s="6"/>
      <c r="AK31" s="6"/>
      <c r="AL31" s="6"/>
      <c r="AM31" s="6"/>
      <c r="AN31" s="6"/>
      <c r="AO31" s="6"/>
    </row>
    <row r="32" spans="2:41" ht="14.4" customHeight="1" x14ac:dyDescent="0.3">
      <c r="B32" s="196" t="s">
        <v>9</v>
      </c>
      <c r="C32" s="141">
        <f>(VLOOKUP($B$32,'US Data'!$A$1:$C$24,3,FALSE))/(SQRT($AI$4/D32))</f>
        <v>0.40186129199866738</v>
      </c>
      <c r="D32" s="157">
        <v>20</v>
      </c>
      <c r="E32" s="107">
        <f>(($C32*(E$6)+'US Data'!$B$28)*5940)/($E$4*$AI$3)</f>
        <v>5.9617001861802104</v>
      </c>
      <c r="F32" s="108">
        <f>(($C32*(F$6)+'US Data'!$B$28)*5940)/($E$4*$AI$3)</f>
        <v>9.5422842978883384</v>
      </c>
      <c r="G32" s="108">
        <f>(($C32*(G$6)+'US Data'!$B$28)*5940)/($E$4*$AI$3)</f>
        <v>16.703452521304587</v>
      </c>
      <c r="H32" s="109">
        <f>(($C32+'US Data'!$B$29)*5940)/($E$4*$AI$3)</f>
        <v>23.971540744720841</v>
      </c>
      <c r="I32" s="107">
        <f>(($C32*(I$6)+'US Data'!$B$28)*5940)/($I$4*$AI$3)</f>
        <v>3.9744667907868068</v>
      </c>
      <c r="J32" s="108">
        <f>(($C32*(J$6)+'US Data'!$B$28)*5940)/($I$4*$AI$3)</f>
        <v>6.361522865258892</v>
      </c>
      <c r="K32" s="108">
        <f>(($C32*(K$6)+'US Data'!$B$28)*5940)/($I$4*$AI$3)</f>
        <v>11.135635014203059</v>
      </c>
      <c r="L32" s="109">
        <f>(($C32+'US Data'!$B$29)*5940)/($I$4*$AI$3)</f>
        <v>15.981027163147228</v>
      </c>
      <c r="M32" s="107">
        <f>(($C32*(M$6)+'US Data'!$B$28)*5940)/($M$4*$AI$3)</f>
        <v>2.9808500930901052</v>
      </c>
      <c r="N32" s="108">
        <f>(($C32*(N$6)+'US Data'!$B$28)*5940)/($M$4*$AI$3)</f>
        <v>4.7711421489441692</v>
      </c>
      <c r="O32" s="108">
        <f>(($C32*(O$6)+'US Data'!$B$28)*5940)/($M$4*$AI$3)</f>
        <v>8.3517262606522937</v>
      </c>
      <c r="P32" s="109">
        <f>(($C32+'US Data'!$B$29)*5940)/($M$4*$AI$3)</f>
        <v>11.98577037236042</v>
      </c>
      <c r="Q32" s="107">
        <f>(($C32*(Q$6)+'US Data'!$B$28)*5940)/($Q$4*$AI$3)</f>
        <v>1.9872333953934034</v>
      </c>
      <c r="R32" s="108">
        <f>(($C32*(R$6)+'US Data'!$B$28)*5940)/($Q$4*$AI$3)</f>
        <v>3.180761432629446</v>
      </c>
      <c r="S32" s="108">
        <f>(($C32*(S$6)+'US Data'!$B$28)*5940)/($Q$4*$AI$3)</f>
        <v>5.5678175071015295</v>
      </c>
      <c r="T32" s="109">
        <f>(($C32+'US Data'!$B$29)*5940)/($Q$4*$AI$3)</f>
        <v>7.9905135815736141</v>
      </c>
      <c r="U32" s="107">
        <f>(($C32*(U$6)+'US Data'!$B$28)*5940)/($U$4*$AI$3)</f>
        <v>1.4904250465450526</v>
      </c>
      <c r="V32" s="108">
        <f>(($C32*(V$6)+'US Data'!$B$28)*5940)/($U$4*$AI$3)</f>
        <v>2.3855710744720846</v>
      </c>
      <c r="W32" s="108">
        <f>(($C32*(W$6)+'US Data'!$B$28)*5940)/($U$4*$AI$3)</f>
        <v>4.1758631303261469</v>
      </c>
      <c r="X32" s="109">
        <f>(($C32+'US Data'!$B$29)*5940)/($U$4*$AI$3)</f>
        <v>5.9928851861802102</v>
      </c>
      <c r="Y32" s="107">
        <f>(($C32*(Y$6)+'US Data'!$B$28)*5940)/($Y$4*$AI$3)</f>
        <v>1.192340037236042</v>
      </c>
      <c r="Z32" s="108">
        <f>(($C32*(Z$6)+'US Data'!$B$28)*5940)/($Y$4*$AI$3)</f>
        <v>1.9084568595776676</v>
      </c>
      <c r="AA32" s="108">
        <f>(($C32*(AA$6)+'US Data'!$B$28)*5940)/($Y$4*$AI$3)</f>
        <v>3.3406905042609178</v>
      </c>
      <c r="AB32" s="109">
        <f>(($C32+'US Data'!$B$29)*5940)/($Y$4*$AI$3)</f>
        <v>4.7943081489441681</v>
      </c>
      <c r="AC32" s="107">
        <f>(($C32*(AC$6)+'US Data'!$B$28)*5940)/($AC$4*$AI$3)</f>
        <v>0.99361669769670169</v>
      </c>
      <c r="AD32" s="108">
        <f>(($C32*(AD$6)+'US Data'!$B$28)*5940)/($AC$4*$AI$3)</f>
        <v>1.590380716314723</v>
      </c>
      <c r="AE32" s="108">
        <f>(($C32*(AE$6)+'US Data'!$B$28)*5940)/($AC$4*$AI$3)</f>
        <v>2.7839087535507647</v>
      </c>
      <c r="AF32" s="109">
        <f>(($C32+'US Data'!$B$29)*5940)/($AC$4*$AI$3)</f>
        <v>3.9952567907868071</v>
      </c>
      <c r="AG32" s="6"/>
      <c r="AH32" s="6"/>
      <c r="AI32" s="6"/>
      <c r="AJ32" s="6"/>
      <c r="AK32" s="6"/>
      <c r="AL32" s="6"/>
      <c r="AM32" s="6"/>
      <c r="AN32" s="6"/>
      <c r="AO32" s="6"/>
    </row>
    <row r="33" spans="2:41" ht="15" customHeight="1" x14ac:dyDescent="0.3">
      <c r="B33" s="197"/>
      <c r="C33" s="149">
        <f>(VLOOKUP($B$32,'US Data'!$A$1:$C$24,3,FALSE))/(SQRT($AI$4/D33))</f>
        <v>0.49217755638616573</v>
      </c>
      <c r="D33" s="157">
        <v>30</v>
      </c>
      <c r="E33" s="113">
        <f>(($C33*(E$6)+'US Data'!$B$28)*5940)/($E$4*$AI$3)</f>
        <v>7.3028967123345607</v>
      </c>
      <c r="F33" s="114">
        <f>(($C33*(F$6)+'US Data'!$B$28)*5940)/($E$4*$AI$3)</f>
        <v>11.688198739735299</v>
      </c>
      <c r="G33" s="114">
        <f>(($C33*(G$6)+'US Data'!$B$28)*5940)/($E$4*$AI$3)</f>
        <v>20.458802794536769</v>
      </c>
      <c r="H33" s="115">
        <f>(($C33+'US Data'!$B$29)*5940)/($E$4*$AI$3)</f>
        <v>29.336326849338242</v>
      </c>
      <c r="I33" s="113">
        <f>(($C33*(I$6)+'US Data'!$B$28)*5940)/($I$4*$AI$3)</f>
        <v>4.8685978082230399</v>
      </c>
      <c r="J33" s="114">
        <f>(($C33*(J$6)+'US Data'!$B$28)*5940)/($I$4*$AI$3)</f>
        <v>7.7921324931568661</v>
      </c>
      <c r="K33" s="114">
        <f>(($C33*(K$6)+'US Data'!$B$28)*5940)/($I$4*$AI$3)</f>
        <v>13.639201863024514</v>
      </c>
      <c r="L33" s="115">
        <f>(($C33+'US Data'!$B$29)*5940)/($I$4*$AI$3)</f>
        <v>19.557551232892163</v>
      </c>
      <c r="M33" s="113">
        <f>(($C33*(M$6)+'US Data'!$B$28)*5940)/($M$4*$AI$3)</f>
        <v>3.6514483561672804</v>
      </c>
      <c r="N33" s="114">
        <f>(($C33*(N$6)+'US Data'!$B$28)*5940)/($M$4*$AI$3)</f>
        <v>5.8440993698676493</v>
      </c>
      <c r="O33" s="114">
        <f>(($C33*(O$6)+'US Data'!$B$28)*5940)/($M$4*$AI$3)</f>
        <v>10.229401397268385</v>
      </c>
      <c r="P33" s="115">
        <f>(($C33+'US Data'!$B$29)*5940)/($M$4*$AI$3)</f>
        <v>14.668163424669121</v>
      </c>
      <c r="Q33" s="113">
        <f>(($C33*(Q$6)+'US Data'!$B$28)*5940)/($Q$4*$AI$3)</f>
        <v>2.4342989041115199</v>
      </c>
      <c r="R33" s="114">
        <f>(($C33*(R$6)+'US Data'!$B$28)*5940)/($Q$4*$AI$3)</f>
        <v>3.896066246578433</v>
      </c>
      <c r="S33" s="114">
        <f>(($C33*(S$6)+'US Data'!$B$28)*5940)/($Q$4*$AI$3)</f>
        <v>6.819600931512257</v>
      </c>
      <c r="T33" s="115">
        <f>(($C33+'US Data'!$B$29)*5940)/($Q$4*$AI$3)</f>
        <v>9.7787756164460813</v>
      </c>
      <c r="U33" s="113">
        <f>(($C33*(U$6)+'US Data'!$B$28)*5940)/($U$4*$AI$3)</f>
        <v>1.8257241780836402</v>
      </c>
      <c r="V33" s="114">
        <f>(($C33*(V$6)+'US Data'!$B$28)*5940)/($U$4*$AI$3)</f>
        <v>2.9220496849338247</v>
      </c>
      <c r="W33" s="114">
        <f>(($C33*(W$6)+'US Data'!$B$28)*5940)/($U$4*$AI$3)</f>
        <v>5.1147006986341923</v>
      </c>
      <c r="X33" s="115">
        <f>(($C33+'US Data'!$B$29)*5940)/($U$4*$AI$3)</f>
        <v>7.3340817123345605</v>
      </c>
      <c r="Y33" s="113">
        <f>(($C33*(Y$6)+'US Data'!$B$28)*5940)/($Y$4*$AI$3)</f>
        <v>1.460579342466912</v>
      </c>
      <c r="Z33" s="114">
        <f>(($C33*(Z$6)+'US Data'!$B$28)*5940)/($Y$4*$AI$3)</f>
        <v>2.3376397479470596</v>
      </c>
      <c r="AA33" s="114">
        <f>(($C33*(AA$6)+'US Data'!$B$28)*5940)/($Y$4*$AI$3)</f>
        <v>4.091760558907354</v>
      </c>
      <c r="AB33" s="115">
        <f>(($C33+'US Data'!$B$29)*5940)/($Y$4*$AI$3)</f>
        <v>5.8672653698676482</v>
      </c>
      <c r="AC33" s="113">
        <f>(($C33*(AC$6)+'US Data'!$B$28)*5940)/($AC$4*$AI$3)</f>
        <v>1.21714945205576</v>
      </c>
      <c r="AD33" s="114">
        <f>(($C33*(AD$6)+'US Data'!$B$28)*5940)/($AC$4*$AI$3)</f>
        <v>1.9480331232892165</v>
      </c>
      <c r="AE33" s="114">
        <f>(($C33*(AE$6)+'US Data'!$B$28)*5940)/($AC$4*$AI$3)</f>
        <v>3.4098004657561285</v>
      </c>
      <c r="AF33" s="115">
        <f>(($C33+'US Data'!$B$29)*5940)/($AC$4*$AI$3)</f>
        <v>4.8893878082230406</v>
      </c>
      <c r="AG33" s="6"/>
      <c r="AH33" s="6"/>
      <c r="AI33" s="6"/>
      <c r="AJ33" s="6"/>
      <c r="AK33" s="6"/>
      <c r="AL33" s="6"/>
      <c r="AM33" s="6"/>
      <c r="AN33" s="6"/>
      <c r="AO33" s="6"/>
    </row>
    <row r="34" spans="2:41" ht="14.4" customHeight="1" x14ac:dyDescent="0.3">
      <c r="B34" s="197"/>
      <c r="C34" s="141">
        <f>(VLOOKUP($B$32,'US Data'!$A$1:$C$24,3,FALSE))/(SQRT($AI$4/D34))</f>
        <v>0.56831768933728988</v>
      </c>
      <c r="D34" s="157">
        <v>40</v>
      </c>
      <c r="E34" s="107">
        <f>(($C34*(E$6)+'US Data'!$B$28)*5940)/($E$4*$AI$3)</f>
        <v>8.4335776866587544</v>
      </c>
      <c r="F34" s="108">
        <f>(($C34*(F$6)+'US Data'!$B$28)*5940)/($E$4*$AI$3)</f>
        <v>13.497288298654007</v>
      </c>
      <c r="G34" s="108">
        <f>(($C34*(G$6)+'US Data'!$B$28)*5940)/($E$4*$AI$3)</f>
        <v>23.624709522644512</v>
      </c>
      <c r="H34" s="109">
        <f>(($C34+'US Data'!$B$29)*5940)/($E$4*$AI$3)</f>
        <v>33.85905074663502</v>
      </c>
      <c r="I34" s="107">
        <f>(($C34*(I$6)+'US Data'!$B$28)*5940)/($I$4*$AI$3)</f>
        <v>5.6223851244391696</v>
      </c>
      <c r="J34" s="108">
        <f>(($C34*(J$6)+'US Data'!$B$28)*5940)/($I$4*$AI$3)</f>
        <v>8.9981921991026717</v>
      </c>
      <c r="K34" s="108">
        <f>(($C34*(K$6)+'US Data'!$B$28)*5940)/($I$4*$AI$3)</f>
        <v>15.749806348429674</v>
      </c>
      <c r="L34" s="109">
        <f>(($C34+'US Data'!$B$29)*5940)/($I$4*$AI$3)</f>
        <v>22.572700497756681</v>
      </c>
      <c r="M34" s="107">
        <f>(($C34*(M$6)+'US Data'!$B$28)*5940)/($M$4*$AI$3)</f>
        <v>4.2167888433293772</v>
      </c>
      <c r="N34" s="108">
        <f>(($C34*(N$6)+'US Data'!$B$28)*5940)/($M$4*$AI$3)</f>
        <v>6.7486441493270037</v>
      </c>
      <c r="O34" s="108">
        <f>(($C34*(O$6)+'US Data'!$B$28)*5940)/($M$4*$AI$3)</f>
        <v>11.812354761322256</v>
      </c>
      <c r="P34" s="109">
        <f>(($C34+'US Data'!$B$29)*5940)/($M$4*$AI$3)</f>
        <v>16.92952537331751</v>
      </c>
      <c r="Q34" s="107">
        <f>(($C34*(Q$6)+'US Data'!$B$28)*5940)/($Q$4*$AI$3)</f>
        <v>2.8111925622195848</v>
      </c>
      <c r="R34" s="108">
        <f>(($C34*(R$6)+'US Data'!$B$28)*5940)/($Q$4*$AI$3)</f>
        <v>4.4990960995513358</v>
      </c>
      <c r="S34" s="108">
        <f>(($C34*(S$6)+'US Data'!$B$28)*5940)/($Q$4*$AI$3)</f>
        <v>7.874903174214837</v>
      </c>
      <c r="T34" s="109">
        <f>(($C34+'US Data'!$B$29)*5940)/($Q$4*$AI$3)</f>
        <v>11.286350248878341</v>
      </c>
      <c r="U34" s="107">
        <f>(($C34*(U$6)+'US Data'!$B$28)*5940)/($U$4*$AI$3)</f>
        <v>2.1083944216646886</v>
      </c>
      <c r="V34" s="108">
        <f>(($C34*(V$6)+'US Data'!$B$28)*5940)/($U$4*$AI$3)</f>
        <v>3.3743220746635019</v>
      </c>
      <c r="W34" s="108">
        <f>(($C34*(W$6)+'US Data'!$B$28)*5940)/($U$4*$AI$3)</f>
        <v>5.906177380661128</v>
      </c>
      <c r="X34" s="109">
        <f>(($C34+'US Data'!$B$29)*5940)/($U$4*$AI$3)</f>
        <v>8.4647626866587551</v>
      </c>
      <c r="Y34" s="107">
        <f>(($C34*(Y$6)+'US Data'!$B$28)*5940)/($Y$4*$AI$3)</f>
        <v>1.6867155373317511</v>
      </c>
      <c r="Z34" s="108">
        <f>(($C34*(Z$6)+'US Data'!$B$28)*5940)/($Y$4*$AI$3)</f>
        <v>2.6994576597308013</v>
      </c>
      <c r="AA34" s="108">
        <f>(($C34*(AA$6)+'US Data'!$B$28)*5940)/($Y$4*$AI$3)</f>
        <v>4.7249419045289027</v>
      </c>
      <c r="AB34" s="109">
        <f>(($C34+'US Data'!$B$29)*5940)/($Y$4*$AI$3)</f>
        <v>6.7718101493270044</v>
      </c>
      <c r="AC34" s="107">
        <f>(($C34*(AC$6)+'US Data'!$B$28)*5940)/($AC$4*$AI$3)</f>
        <v>1.4055962811097924</v>
      </c>
      <c r="AD34" s="108">
        <f>(($C34*(AD$6)+'US Data'!$B$28)*5940)/($AC$4*$AI$3)</f>
        <v>2.2495480497756679</v>
      </c>
      <c r="AE34" s="108">
        <f>(($C34*(AE$6)+'US Data'!$B$28)*5940)/($AC$4*$AI$3)</f>
        <v>3.9374515871074185</v>
      </c>
      <c r="AF34" s="109">
        <f>(($C34+'US Data'!$B$29)*5940)/($AC$4*$AI$3)</f>
        <v>5.6431751244391704</v>
      </c>
      <c r="AG34" s="6"/>
      <c r="AH34" s="6"/>
      <c r="AI34" s="6"/>
      <c r="AJ34" s="6"/>
      <c r="AK34" s="6"/>
      <c r="AL34" s="6"/>
      <c r="AM34" s="6"/>
      <c r="AN34" s="6"/>
      <c r="AO34" s="6"/>
    </row>
    <row r="35" spans="2:41" ht="14.4" customHeight="1" x14ac:dyDescent="0.3">
      <c r="B35" s="197"/>
      <c r="C35" s="149">
        <f>(VLOOKUP($B$32,'US Data'!$A$1:$C$24,3,FALSE))/(SQRT($AI$4/D35))</f>
        <v>0.63539849308689389</v>
      </c>
      <c r="D35" s="157">
        <v>50</v>
      </c>
      <c r="E35" s="113">
        <f>(($C35*(E$6)+'US Data'!$B$28)*5940)/($E$4*$AI$3)</f>
        <v>9.4297276223403745</v>
      </c>
      <c r="F35" s="114">
        <f>(($C35*(F$6)+'US Data'!$B$28)*5940)/($E$4*$AI$3)</f>
        <v>15.0911281957446</v>
      </c>
      <c r="G35" s="114">
        <f>(($C35*(G$6)+'US Data'!$B$28)*5940)/($E$4*$AI$3)</f>
        <v>26.413929342553047</v>
      </c>
      <c r="H35" s="115">
        <f>(($C35+'US Data'!$B$29)*5940)/($E$4*$AI$3)</f>
        <v>37.843650489361501</v>
      </c>
      <c r="I35" s="113">
        <f>(($C35*(I$6)+'US Data'!$B$28)*5940)/($I$4*$AI$3)</f>
        <v>6.28648508156025</v>
      </c>
      <c r="J35" s="114">
        <f>(($C35*(J$6)+'US Data'!$B$28)*5940)/($I$4*$AI$3)</f>
        <v>10.0607521304964</v>
      </c>
      <c r="K35" s="114">
        <f>(($C35*(K$6)+'US Data'!$B$28)*5940)/($I$4*$AI$3)</f>
        <v>17.609286228368699</v>
      </c>
      <c r="L35" s="115">
        <f>(($C35+'US Data'!$B$29)*5940)/($I$4*$AI$3)</f>
        <v>25.229100326240999</v>
      </c>
      <c r="M35" s="113">
        <f>(($C35*(M$6)+'US Data'!$B$28)*5940)/($M$4*$AI$3)</f>
        <v>4.7148638111701873</v>
      </c>
      <c r="N35" s="114">
        <f>(($C35*(N$6)+'US Data'!$B$28)*5940)/($M$4*$AI$3)</f>
        <v>7.5455640978723002</v>
      </c>
      <c r="O35" s="114">
        <f>(($C35*(O$6)+'US Data'!$B$28)*5940)/($M$4*$AI$3)</f>
        <v>13.206964671276523</v>
      </c>
      <c r="P35" s="115">
        <f>(($C35+'US Data'!$B$29)*5940)/($M$4*$AI$3)</f>
        <v>18.92182524468075</v>
      </c>
      <c r="Q35" s="113">
        <f>(($C35*(Q$6)+'US Data'!$B$28)*5940)/($Q$4*$AI$3)</f>
        <v>3.143242540780125</v>
      </c>
      <c r="R35" s="114">
        <f>(($C35*(R$6)+'US Data'!$B$28)*5940)/($Q$4*$AI$3)</f>
        <v>5.0303760652482001</v>
      </c>
      <c r="S35" s="114">
        <f>(($C35*(S$6)+'US Data'!$B$28)*5940)/($Q$4*$AI$3)</f>
        <v>8.8046431141843495</v>
      </c>
      <c r="T35" s="115">
        <f>(($C35+'US Data'!$B$29)*5940)/($Q$4*$AI$3)</f>
        <v>12.6145501631205</v>
      </c>
      <c r="U35" s="113">
        <f>(($C35*(U$6)+'US Data'!$B$28)*5940)/($U$4*$AI$3)</f>
        <v>2.3574319055850936</v>
      </c>
      <c r="V35" s="114">
        <f>(($C35*(V$6)+'US Data'!$B$28)*5940)/($U$4*$AI$3)</f>
        <v>3.7727820489361501</v>
      </c>
      <c r="W35" s="114">
        <f>(($C35*(W$6)+'US Data'!$B$28)*5940)/($U$4*$AI$3)</f>
        <v>6.6034823356382617</v>
      </c>
      <c r="X35" s="115">
        <f>(($C35+'US Data'!$B$29)*5940)/($U$4*$AI$3)</f>
        <v>9.4609126223403752</v>
      </c>
      <c r="Y35" s="113">
        <f>(($C35*(Y$6)+'US Data'!$B$28)*5940)/($Y$4*$AI$3)</f>
        <v>1.8859455244680752</v>
      </c>
      <c r="Z35" s="114">
        <f>(($C35*(Z$6)+'US Data'!$B$28)*5940)/($Y$4*$AI$3)</f>
        <v>3.0182256391489202</v>
      </c>
      <c r="AA35" s="114">
        <f>(($C35*(AA$6)+'US Data'!$B$28)*5940)/($Y$4*$AI$3)</f>
        <v>5.2827858685106097</v>
      </c>
      <c r="AB35" s="115">
        <f>(($C35+'US Data'!$B$29)*5940)/($Y$4*$AI$3)</f>
        <v>7.5687300978723</v>
      </c>
      <c r="AC35" s="113">
        <f>(($C35*(AC$6)+'US Data'!$B$28)*5940)/($AC$4*$AI$3)</f>
        <v>1.5716212703900625</v>
      </c>
      <c r="AD35" s="114">
        <f>(($C35*(AD$6)+'US Data'!$B$28)*5940)/($AC$4*$AI$3)</f>
        <v>2.5151880326241001</v>
      </c>
      <c r="AE35" s="114">
        <f>(($C35*(AE$6)+'US Data'!$B$28)*5940)/($AC$4*$AI$3)</f>
        <v>4.4023215570921748</v>
      </c>
      <c r="AF35" s="115">
        <f>(($C35+'US Data'!$B$29)*5940)/($AC$4*$AI$3)</f>
        <v>6.3072750815602499</v>
      </c>
      <c r="AG35" s="6"/>
      <c r="AH35" s="6"/>
      <c r="AI35" s="6"/>
      <c r="AJ35" s="6"/>
      <c r="AK35" s="6"/>
      <c r="AL35" s="6"/>
      <c r="AM35" s="6"/>
      <c r="AN35" s="6"/>
      <c r="AO35" s="6"/>
    </row>
    <row r="36" spans="2:41" ht="14.4" customHeight="1" thickBot="1" x14ac:dyDescent="0.35">
      <c r="B36" s="198"/>
      <c r="C36" s="145">
        <f>(VLOOKUP($B$32,'US Data'!$A$1:$C$24,3,FALSE))/(SQRT($AI$4/D36))</f>
        <v>0.69604417533696428</v>
      </c>
      <c r="D36" s="158">
        <v>60</v>
      </c>
      <c r="E36" s="116">
        <f>(($C36*(E$6)+'US Data'!$B$28)*5940)/($E$4*$AI$3)</f>
        <v>10.33031600375392</v>
      </c>
      <c r="F36" s="117">
        <f>(($C36*(F$6)+'US Data'!$B$28)*5940)/($E$4*$AI$3)</f>
        <v>16.532069606006274</v>
      </c>
      <c r="G36" s="117">
        <f>(($C36*(G$6)+'US Data'!$B$28)*5940)/($E$4*$AI$3)</f>
        <v>28.935576810510973</v>
      </c>
      <c r="H36" s="118">
        <f>(($C36+'US Data'!$B$29)*5940)/($E$4*$AI$3)</f>
        <v>41.446004015015681</v>
      </c>
      <c r="I36" s="116">
        <f>(($C36*(I$6)+'US Data'!$B$28)*5940)/($I$4*$AI$3)</f>
        <v>6.8868773358359459</v>
      </c>
      <c r="J36" s="117">
        <f>(($C36*(J$6)+'US Data'!$B$28)*5940)/($I$4*$AI$3)</f>
        <v>11.021379737337515</v>
      </c>
      <c r="K36" s="117">
        <f>(($C36*(K$6)+'US Data'!$B$28)*5940)/($I$4*$AI$3)</f>
        <v>19.29038454034065</v>
      </c>
      <c r="L36" s="118">
        <f>(($C36+'US Data'!$B$29)*5940)/($I$4*$AI$3)</f>
        <v>27.630669343343786</v>
      </c>
      <c r="M36" s="116">
        <f>(($C36*(M$6)+'US Data'!$B$28)*5940)/($M$4*$AI$3)</f>
        <v>5.1651580018769598</v>
      </c>
      <c r="N36" s="117">
        <f>(($C36*(N$6)+'US Data'!$B$28)*5940)/($M$4*$AI$3)</f>
        <v>8.2660348030031372</v>
      </c>
      <c r="O36" s="117">
        <f>(($C36*(O$6)+'US Data'!$B$28)*5940)/($M$4*$AI$3)</f>
        <v>14.467788405255487</v>
      </c>
      <c r="P36" s="118">
        <f>(($C36+'US Data'!$B$29)*5940)/($M$4*$AI$3)</f>
        <v>20.723002007507841</v>
      </c>
      <c r="Q36" s="116">
        <f>(($C36*(Q$6)+'US Data'!$B$28)*5940)/($Q$4*$AI$3)</f>
        <v>3.4434386679179729</v>
      </c>
      <c r="R36" s="117">
        <f>(($C36*(R$6)+'US Data'!$B$28)*5940)/($Q$4*$AI$3)</f>
        <v>5.5106898686687575</v>
      </c>
      <c r="S36" s="117">
        <f>(($C36*(S$6)+'US Data'!$B$28)*5940)/($Q$4*$AI$3)</f>
        <v>9.645192270170325</v>
      </c>
      <c r="T36" s="118">
        <f>(($C36+'US Data'!$B$29)*5940)/($Q$4*$AI$3)</f>
        <v>13.815334671671893</v>
      </c>
      <c r="U36" s="116">
        <f>(($C36*(U$6)+'US Data'!$B$28)*5940)/($U$4*$AI$3)</f>
        <v>2.5825790009384799</v>
      </c>
      <c r="V36" s="117">
        <f>(($C36*(V$6)+'US Data'!$B$28)*5940)/($U$4*$AI$3)</f>
        <v>4.1330174015015686</v>
      </c>
      <c r="W36" s="117">
        <f>(($C36*(W$6)+'US Data'!$B$28)*5940)/($U$4*$AI$3)</f>
        <v>7.2338942026277433</v>
      </c>
      <c r="X36" s="118">
        <f>(($C36+'US Data'!$B$29)*5940)/($U$4*$AI$3)</f>
        <v>10.36150100375392</v>
      </c>
      <c r="Y36" s="116">
        <f>(($C36*(Y$6)+'US Data'!$B$28)*5940)/($Y$4*$AI$3)</f>
        <v>2.0660632007507838</v>
      </c>
      <c r="Z36" s="117">
        <f>(($C36*(Z$6)+'US Data'!$B$28)*5940)/($Y$4*$AI$3)</f>
        <v>3.3064139212012544</v>
      </c>
      <c r="AA36" s="117">
        <f>(($C36*(AA$6)+'US Data'!$B$28)*5940)/($Y$4*$AI$3)</f>
        <v>5.7871153621021953</v>
      </c>
      <c r="AB36" s="118">
        <f>(($C36+'US Data'!$B$29)*5940)/($Y$4*$AI$3)</f>
        <v>8.2892008030031352</v>
      </c>
      <c r="AC36" s="116">
        <f>(($C36*(AC$6)+'US Data'!$B$28)*5940)/($AC$4*$AI$3)</f>
        <v>1.7217193339589865</v>
      </c>
      <c r="AD36" s="117">
        <f>(($C36*(AD$6)+'US Data'!$B$28)*5940)/($AC$4*$AI$3)</f>
        <v>2.7553449343343788</v>
      </c>
      <c r="AE36" s="117">
        <f>(($C36*(AE$6)+'US Data'!$B$28)*5940)/($AC$4*$AI$3)</f>
        <v>4.8225961350851625</v>
      </c>
      <c r="AF36" s="118">
        <f>(($C36+'US Data'!$B$29)*5940)/($AC$4*$AI$3)</f>
        <v>6.9076673358359466</v>
      </c>
      <c r="AG36" s="6"/>
      <c r="AH36" s="6"/>
      <c r="AI36" s="6"/>
      <c r="AJ36" s="6"/>
      <c r="AK36" s="6"/>
      <c r="AL36" s="6"/>
      <c r="AM36" s="6"/>
      <c r="AN36" s="6"/>
      <c r="AO36" s="6"/>
    </row>
    <row r="37" spans="2:41" ht="14.4" customHeight="1" x14ac:dyDescent="0.3">
      <c r="B37" s="199" t="s">
        <v>10</v>
      </c>
      <c r="C37" s="149">
        <f>(VLOOKUP($B$37,'US Data'!$A$1:$C$24,3,FALSE))/(SQRT($AI$4/D37))</f>
        <v>0.51691959437966528</v>
      </c>
      <c r="D37" s="157">
        <v>20</v>
      </c>
      <c r="E37" s="113">
        <f>(($C37*(E$6)+'US Data'!$B$28)*5940)/($E$4*$AI$3)</f>
        <v>7.6703159765380304</v>
      </c>
      <c r="F37" s="114">
        <f>(($C37*(F$6)+'US Data'!$B$28)*5940)/($E$4*$AI$3)</f>
        <v>12.276069562460851</v>
      </c>
      <c r="G37" s="114">
        <f>(($C37*(G$6)+'US Data'!$B$28)*5940)/($E$4*$AI$3)</f>
        <v>21.487576734306479</v>
      </c>
      <c r="H37" s="115">
        <f>(($C37+'US Data'!$B$29)*5940)/($E$4*$AI$3)</f>
        <v>30.806003906152117</v>
      </c>
      <c r="I37" s="113">
        <f>(($C37*(I$6)+'US Data'!$B$28)*5940)/($I$4*$AI$3)</f>
        <v>5.113543984358687</v>
      </c>
      <c r="J37" s="114">
        <f>(($C37*(J$6)+'US Data'!$B$28)*5940)/($I$4*$AI$3)</f>
        <v>8.1840463749738994</v>
      </c>
      <c r="K37" s="114">
        <f>(($C37*(K$6)+'US Data'!$B$28)*5940)/($I$4*$AI$3)</f>
        <v>14.325051156204321</v>
      </c>
      <c r="L37" s="115">
        <f>(($C37+'US Data'!$B$29)*5940)/($I$4*$AI$3)</f>
        <v>20.537335937434747</v>
      </c>
      <c r="M37" s="113">
        <f>(($C37*(M$6)+'US Data'!$B$28)*5940)/($M$4*$AI$3)</f>
        <v>3.8351579882690152</v>
      </c>
      <c r="N37" s="114">
        <f>(($C37*(N$6)+'US Data'!$B$28)*5940)/($M$4*$AI$3)</f>
        <v>6.1380347812304255</v>
      </c>
      <c r="O37" s="114">
        <f>(($C37*(O$6)+'US Data'!$B$28)*5940)/($M$4*$AI$3)</f>
        <v>10.74378836715324</v>
      </c>
      <c r="P37" s="115">
        <f>(($C37+'US Data'!$B$29)*5940)/($M$4*$AI$3)</f>
        <v>15.403001953076059</v>
      </c>
      <c r="Q37" s="113">
        <f>(($C37*(Q$6)+'US Data'!$B$28)*5940)/($Q$4*$AI$3)</f>
        <v>2.5567719921793435</v>
      </c>
      <c r="R37" s="114">
        <f>(($C37*(R$6)+'US Data'!$B$28)*5940)/($Q$4*$AI$3)</f>
        <v>4.0920231874869497</v>
      </c>
      <c r="S37" s="114">
        <f>(($C37*(S$6)+'US Data'!$B$28)*5940)/($Q$4*$AI$3)</f>
        <v>7.1625255781021604</v>
      </c>
      <c r="T37" s="115">
        <f>(($C37+'US Data'!$B$29)*5940)/($Q$4*$AI$3)</f>
        <v>10.268667968717374</v>
      </c>
      <c r="U37" s="113">
        <f>(($C37*(U$6)+'US Data'!$B$28)*5940)/($U$4*$AI$3)</f>
        <v>1.9175789941345076</v>
      </c>
      <c r="V37" s="114">
        <f>(($C37*(V$6)+'US Data'!$B$28)*5940)/($U$4*$AI$3)</f>
        <v>3.0690173906152127</v>
      </c>
      <c r="W37" s="114">
        <f>(($C37*(W$6)+'US Data'!$B$28)*5940)/($U$4*$AI$3)</f>
        <v>5.3718941835766199</v>
      </c>
      <c r="X37" s="115">
        <f>(($C37+'US Data'!$B$29)*5940)/($U$4*$AI$3)</f>
        <v>7.7015009765380293</v>
      </c>
      <c r="Y37" s="113">
        <f>(($C37*(Y$6)+'US Data'!$B$28)*5940)/($Y$4*$AI$3)</f>
        <v>1.534063195307606</v>
      </c>
      <c r="Z37" s="114">
        <f>(($C37*(Z$6)+'US Data'!$B$28)*5940)/($Y$4*$AI$3)</f>
        <v>2.4552139124921699</v>
      </c>
      <c r="AA37" s="114">
        <f>(($C37*(AA$6)+'US Data'!$B$28)*5940)/($Y$4*$AI$3)</f>
        <v>4.2975153468612959</v>
      </c>
      <c r="AB37" s="115">
        <f>(($C37+'US Data'!$B$29)*5940)/($Y$4*$AI$3)</f>
        <v>6.1612007812304235</v>
      </c>
      <c r="AC37" s="113">
        <f>(($C37*(AC$6)+'US Data'!$B$28)*5940)/($AC$4*$AI$3)</f>
        <v>1.2783859960896717</v>
      </c>
      <c r="AD37" s="114">
        <f>(($C37*(AD$6)+'US Data'!$B$28)*5940)/($AC$4*$AI$3)</f>
        <v>2.0460115937434749</v>
      </c>
      <c r="AE37" s="114">
        <f>(($C37*(AE$6)+'US Data'!$B$28)*5940)/($AC$4*$AI$3)</f>
        <v>3.5812627890510802</v>
      </c>
      <c r="AF37" s="115">
        <f>(($C37+'US Data'!$B$29)*5940)/($AC$4*$AI$3)</f>
        <v>5.1343339843586868</v>
      </c>
      <c r="AG37" s="6"/>
      <c r="AH37" s="6"/>
      <c r="AI37" s="6"/>
      <c r="AJ37" s="6"/>
      <c r="AK37" s="6"/>
      <c r="AL37" s="6"/>
      <c r="AM37" s="6"/>
      <c r="AN37" s="6"/>
      <c r="AO37" s="6"/>
    </row>
    <row r="38" spans="2:41" ht="14.4" customHeight="1" x14ac:dyDescent="0.3">
      <c r="B38" s="200"/>
      <c r="C38" s="141">
        <f>(VLOOKUP($B$37,'US Data'!$A$1:$C$24,3,FALSE))/(SQRT($AI$4/D38))</f>
        <v>0.63309462213831558</v>
      </c>
      <c r="D38" s="157">
        <v>30</v>
      </c>
      <c r="E38" s="107">
        <f>(($C38*(E$6)+'US Data'!$B$28)*5940)/($E$4*$AI$3)</f>
        <v>9.3955151387539857</v>
      </c>
      <c r="F38" s="108">
        <f>(($C38*(F$6)+'US Data'!$B$28)*5940)/($E$4*$AI$3)</f>
        <v>15.036388222006378</v>
      </c>
      <c r="G38" s="108">
        <f>(($C38*(G$6)+'US Data'!$B$28)*5940)/($E$4*$AI$3)</f>
        <v>26.318134388511162</v>
      </c>
      <c r="H38" s="109">
        <f>(($C38+'US Data'!$B$29)*5940)/($E$4*$AI$3)</f>
        <v>37.706800555015946</v>
      </c>
      <c r="I38" s="107">
        <f>(($C38*(I$6)+'US Data'!$B$28)*5940)/($I$4*$AI$3)</f>
        <v>6.2636767591693241</v>
      </c>
      <c r="J38" s="108">
        <f>(($C38*(J$6)+'US Data'!$B$28)*5940)/($I$4*$AI$3)</f>
        <v>10.024258814670919</v>
      </c>
      <c r="K38" s="108">
        <f>(($C38*(K$6)+'US Data'!$B$28)*5940)/($I$4*$AI$3)</f>
        <v>17.545422925674107</v>
      </c>
      <c r="L38" s="109">
        <f>(($C38+'US Data'!$B$29)*5940)/($I$4*$AI$3)</f>
        <v>25.137867036677299</v>
      </c>
      <c r="M38" s="107">
        <f>(($C38*(M$6)+'US Data'!$B$28)*5940)/($M$4*$AI$3)</f>
        <v>4.6977575693769928</v>
      </c>
      <c r="N38" s="108">
        <f>(($C38*(N$6)+'US Data'!$B$28)*5940)/($M$4*$AI$3)</f>
        <v>7.5181941110031891</v>
      </c>
      <c r="O38" s="108">
        <f>(($C38*(O$6)+'US Data'!$B$28)*5940)/($M$4*$AI$3)</f>
        <v>13.159067194255581</v>
      </c>
      <c r="P38" s="109">
        <f>(($C38+'US Data'!$B$29)*5940)/($M$4*$AI$3)</f>
        <v>18.853400277507973</v>
      </c>
      <c r="Q38" s="107">
        <f>(($C38*(Q$6)+'US Data'!$B$28)*5940)/($Q$4*$AI$3)</f>
        <v>3.131838379584662</v>
      </c>
      <c r="R38" s="108">
        <f>(($C38*(R$6)+'US Data'!$B$28)*5940)/($Q$4*$AI$3)</f>
        <v>5.0121294073354594</v>
      </c>
      <c r="S38" s="108">
        <f>(($C38*(S$6)+'US Data'!$B$28)*5940)/($Q$4*$AI$3)</f>
        <v>8.7727114628370533</v>
      </c>
      <c r="T38" s="109">
        <f>(($C38+'US Data'!$B$29)*5940)/($Q$4*$AI$3)</f>
        <v>12.56893351833865</v>
      </c>
      <c r="U38" s="107">
        <f>(($C38*(U$6)+'US Data'!$B$28)*5940)/($U$4*$AI$3)</f>
        <v>2.3488787846884964</v>
      </c>
      <c r="V38" s="108">
        <f>(($C38*(V$6)+'US Data'!$B$28)*5940)/($U$4*$AI$3)</f>
        <v>3.7590970555015946</v>
      </c>
      <c r="W38" s="108">
        <f>(($C38*(W$6)+'US Data'!$B$28)*5940)/($U$4*$AI$3)</f>
        <v>6.5795335971277904</v>
      </c>
      <c r="X38" s="109">
        <f>(($C38+'US Data'!$B$29)*5940)/($U$4*$AI$3)</f>
        <v>9.4267001387539864</v>
      </c>
      <c r="Y38" s="107">
        <f>(($C38*(Y$6)+'US Data'!$B$28)*5940)/($Y$4*$AI$3)</f>
        <v>1.8791030277507974</v>
      </c>
      <c r="Z38" s="108">
        <f>(($C38*(Z$6)+'US Data'!$B$28)*5940)/($Y$4*$AI$3)</f>
        <v>3.0072776444012757</v>
      </c>
      <c r="AA38" s="108">
        <f>(($C38*(AA$6)+'US Data'!$B$28)*5940)/($Y$4*$AI$3)</f>
        <v>5.2636268777022321</v>
      </c>
      <c r="AB38" s="109">
        <f>(($C38+'US Data'!$B$29)*5940)/($Y$4*$AI$3)</f>
        <v>7.5413601110031898</v>
      </c>
      <c r="AC38" s="107">
        <f>(($C38*(AC$6)+'US Data'!$B$28)*5940)/($AC$4*$AI$3)</f>
        <v>1.565919189792331</v>
      </c>
      <c r="AD38" s="108">
        <f>(($C38*(AD$6)+'US Data'!$B$28)*5940)/($AC$4*$AI$3)</f>
        <v>2.5060647036677297</v>
      </c>
      <c r="AE38" s="108">
        <f>(($C38*(AE$6)+'US Data'!$B$28)*5940)/($AC$4*$AI$3)</f>
        <v>4.3863557314185266</v>
      </c>
      <c r="AF38" s="109">
        <f>(($C38+'US Data'!$B$29)*5940)/($AC$4*$AI$3)</f>
        <v>6.2844667591693248</v>
      </c>
      <c r="AG38" s="6"/>
      <c r="AH38" s="6"/>
      <c r="AI38" s="6"/>
      <c r="AJ38" s="6"/>
      <c r="AK38" s="6"/>
      <c r="AL38" s="6"/>
      <c r="AM38" s="6"/>
      <c r="AN38" s="6"/>
      <c r="AO38" s="6"/>
    </row>
    <row r="39" spans="2:41" ht="15" customHeight="1" x14ac:dyDescent="0.3">
      <c r="B39" s="200"/>
      <c r="C39" s="149">
        <f>(VLOOKUP($B$37,'US Data'!$A$1:$C$24,3,FALSE))/(SQRT($AI$4/D39))</f>
        <v>0.73103470102812174</v>
      </c>
      <c r="D39" s="157">
        <v>40</v>
      </c>
      <c r="E39" s="113">
        <f>(($C39*(E$6)+'US Data'!$B$28)*5940)/($E$4*$AI$3)</f>
        <v>10.849925310267608</v>
      </c>
      <c r="F39" s="114">
        <f>(($C39*(F$6)+'US Data'!$B$28)*5940)/($E$4*$AI$3)</f>
        <v>17.363444496428173</v>
      </c>
      <c r="G39" s="114">
        <f>(($C39*(G$6)+'US Data'!$B$28)*5940)/($E$4*$AI$3)</f>
        <v>30.390482868749299</v>
      </c>
      <c r="H39" s="115">
        <f>(($C39+'US Data'!$B$29)*5940)/($E$4*$AI$3)</f>
        <v>43.524441241070434</v>
      </c>
      <c r="I39" s="113">
        <f>(($C39*(I$6)+'US Data'!$B$28)*5940)/($I$4*$AI$3)</f>
        <v>7.2332835401784052</v>
      </c>
      <c r="J39" s="114">
        <f>(($C39*(J$6)+'US Data'!$B$28)*5940)/($I$4*$AI$3)</f>
        <v>11.575629664285449</v>
      </c>
      <c r="K39" s="114">
        <f>(($C39*(K$6)+'US Data'!$B$28)*5940)/($I$4*$AI$3)</f>
        <v>20.260321912499535</v>
      </c>
      <c r="L39" s="115">
        <f>(($C39+'US Data'!$B$29)*5940)/($I$4*$AI$3)</f>
        <v>29.016294160713624</v>
      </c>
      <c r="M39" s="113">
        <f>(($C39*(M$6)+'US Data'!$B$28)*5940)/($M$4*$AI$3)</f>
        <v>5.4249626551338039</v>
      </c>
      <c r="N39" s="114">
        <f>(($C39*(N$6)+'US Data'!$B$28)*5940)/($M$4*$AI$3)</f>
        <v>8.6817222482140863</v>
      </c>
      <c r="O39" s="114">
        <f>(($C39*(O$6)+'US Data'!$B$28)*5940)/($M$4*$AI$3)</f>
        <v>15.195241434374649</v>
      </c>
      <c r="P39" s="115">
        <f>(($C39+'US Data'!$B$29)*5940)/($M$4*$AI$3)</f>
        <v>21.762220620535217</v>
      </c>
      <c r="Q39" s="113">
        <f>(($C39*(Q$6)+'US Data'!$B$28)*5940)/($Q$4*$AI$3)</f>
        <v>3.6166417700892026</v>
      </c>
      <c r="R39" s="114">
        <f>(($C39*(R$6)+'US Data'!$B$28)*5940)/($Q$4*$AI$3)</f>
        <v>5.7878148321427245</v>
      </c>
      <c r="S39" s="114">
        <f>(($C39*(S$6)+'US Data'!$B$28)*5940)/($Q$4*$AI$3)</f>
        <v>10.130160956249767</v>
      </c>
      <c r="T39" s="115">
        <f>(($C39+'US Data'!$B$29)*5940)/($Q$4*$AI$3)</f>
        <v>14.508147080356812</v>
      </c>
      <c r="U39" s="113">
        <f>(($C39*(U$6)+'US Data'!$B$28)*5940)/($U$4*$AI$3)</f>
        <v>2.712481327566902</v>
      </c>
      <c r="V39" s="114">
        <f>(($C39*(V$6)+'US Data'!$B$28)*5940)/($U$4*$AI$3)</f>
        <v>4.3408611241070432</v>
      </c>
      <c r="W39" s="114">
        <f>(($C39*(W$6)+'US Data'!$B$28)*5940)/($U$4*$AI$3)</f>
        <v>7.5976207171873247</v>
      </c>
      <c r="X39" s="115">
        <f>(($C39+'US Data'!$B$29)*5940)/($U$4*$AI$3)</f>
        <v>10.881110310267609</v>
      </c>
      <c r="Y39" s="113">
        <f>(($C39*(Y$6)+'US Data'!$B$28)*5940)/($Y$4*$AI$3)</f>
        <v>2.1699850620535215</v>
      </c>
      <c r="Z39" s="114">
        <f>(($C39*(Z$6)+'US Data'!$B$28)*5940)/($Y$4*$AI$3)</f>
        <v>3.4726888992856346</v>
      </c>
      <c r="AA39" s="114">
        <f>(($C39*(AA$6)+'US Data'!$B$28)*5940)/($Y$4*$AI$3)</f>
        <v>6.0780965737498596</v>
      </c>
      <c r="AB39" s="115">
        <f>(($C39+'US Data'!$B$29)*5940)/($Y$4*$AI$3)</f>
        <v>8.7048882482140879</v>
      </c>
      <c r="AC39" s="113">
        <f>(($C39*(AC$6)+'US Data'!$B$28)*5940)/($AC$4*$AI$3)</f>
        <v>1.8083208850446013</v>
      </c>
      <c r="AD39" s="114">
        <f>(($C39*(AD$6)+'US Data'!$B$28)*5940)/($AC$4*$AI$3)</f>
        <v>2.8939074160713623</v>
      </c>
      <c r="AE39" s="114">
        <f>(($C39*(AE$6)+'US Data'!$B$28)*5940)/($AC$4*$AI$3)</f>
        <v>5.0650804781248837</v>
      </c>
      <c r="AF39" s="115">
        <f>(($C39+'US Data'!$B$29)*5940)/($AC$4*$AI$3)</f>
        <v>7.254073540178406</v>
      </c>
      <c r="AG39" s="6"/>
      <c r="AH39" s="6"/>
      <c r="AI39" s="6"/>
      <c r="AJ39" s="6"/>
      <c r="AK39" s="6"/>
      <c r="AL39" s="6"/>
      <c r="AM39" s="6"/>
      <c r="AN39" s="6"/>
      <c r="AO39" s="6"/>
    </row>
    <row r="40" spans="2:41" ht="14.4" customHeight="1" x14ac:dyDescent="0.3">
      <c r="B40" s="200"/>
      <c r="C40" s="141">
        <f>(VLOOKUP($B$37,'US Data'!$A$1:$C$24,3,FALSE))/(SQRT($AI$4/D40))</f>
        <v>0.81732164270505792</v>
      </c>
      <c r="D40" s="157">
        <v>50</v>
      </c>
      <c r="E40" s="107">
        <f>(($C40*(E$6)+'US Data'!$B$28)*5940)/($E$4*$AI$3)</f>
        <v>12.131286394170111</v>
      </c>
      <c r="F40" s="108">
        <f>(($C40*(F$6)+'US Data'!$B$28)*5940)/($E$4*$AI$3)</f>
        <v>19.413622230672175</v>
      </c>
      <c r="G40" s="108">
        <f>(($C40*(G$6)+'US Data'!$B$28)*5940)/($E$4*$AI$3)</f>
        <v>33.978293903676303</v>
      </c>
      <c r="H40" s="109">
        <f>(($C40+'US Data'!$B$29)*5940)/($E$4*$AI$3)</f>
        <v>48.649885576680447</v>
      </c>
      <c r="I40" s="107">
        <f>(($C40*(I$6)+'US Data'!$B$28)*5940)/($I$4*$AI$3)</f>
        <v>8.0875242627800734</v>
      </c>
      <c r="J40" s="108">
        <f>(($C40*(J$6)+'US Data'!$B$28)*5940)/($I$4*$AI$3)</f>
        <v>12.942414820448118</v>
      </c>
      <c r="K40" s="108">
        <f>(($C40*(K$6)+'US Data'!$B$28)*5940)/($I$4*$AI$3)</f>
        <v>22.652195935784203</v>
      </c>
      <c r="L40" s="109">
        <f>(($C40+'US Data'!$B$29)*5940)/($I$4*$AI$3)</f>
        <v>32.433257051120293</v>
      </c>
      <c r="M40" s="107">
        <f>(($C40*(M$6)+'US Data'!$B$28)*5940)/($M$4*$AI$3)</f>
        <v>6.0656431970850555</v>
      </c>
      <c r="N40" s="108">
        <f>(($C40*(N$6)+'US Data'!$B$28)*5940)/($M$4*$AI$3)</f>
        <v>9.7068111153360874</v>
      </c>
      <c r="O40" s="108">
        <f>(($C40*(O$6)+'US Data'!$B$28)*5940)/($M$4*$AI$3)</f>
        <v>16.989146951838151</v>
      </c>
      <c r="P40" s="109">
        <f>(($C40+'US Data'!$B$29)*5940)/($M$4*$AI$3)</f>
        <v>24.324942788340223</v>
      </c>
      <c r="Q40" s="107">
        <f>(($C40*(Q$6)+'US Data'!$B$28)*5940)/($Q$4*$AI$3)</f>
        <v>4.0437621313900367</v>
      </c>
      <c r="R40" s="108">
        <f>(($C40*(R$6)+'US Data'!$B$28)*5940)/($Q$4*$AI$3)</f>
        <v>6.4712074102240589</v>
      </c>
      <c r="S40" s="108">
        <f>(($C40*(S$6)+'US Data'!$B$28)*5940)/($Q$4*$AI$3)</f>
        <v>11.326097967892101</v>
      </c>
      <c r="T40" s="109">
        <f>(($C40+'US Data'!$B$29)*5940)/($Q$4*$AI$3)</f>
        <v>16.216628525560147</v>
      </c>
      <c r="U40" s="107">
        <f>(($C40*(U$6)+'US Data'!$B$28)*5940)/($U$4*$AI$3)</f>
        <v>3.0328215985425278</v>
      </c>
      <c r="V40" s="108">
        <f>(($C40*(V$6)+'US Data'!$B$28)*5940)/($U$4*$AI$3)</f>
        <v>4.8534055576680437</v>
      </c>
      <c r="W40" s="108">
        <f>(($C40*(W$6)+'US Data'!$B$28)*5940)/($U$4*$AI$3)</f>
        <v>8.4945734759190756</v>
      </c>
      <c r="X40" s="109">
        <f>(($C40+'US Data'!$B$29)*5940)/($U$4*$AI$3)</f>
        <v>12.162471394170112</v>
      </c>
      <c r="Y40" s="107">
        <f>(($C40*(Y$6)+'US Data'!$B$28)*5940)/($Y$4*$AI$3)</f>
        <v>2.4262572788340222</v>
      </c>
      <c r="Z40" s="108">
        <f>(($C40*(Z$6)+'US Data'!$B$28)*5940)/($Y$4*$AI$3)</f>
        <v>3.8827244461344352</v>
      </c>
      <c r="AA40" s="108">
        <f>(($C40*(AA$6)+'US Data'!$B$28)*5940)/($Y$4*$AI$3)</f>
        <v>6.7956587807352609</v>
      </c>
      <c r="AB40" s="109">
        <f>(($C40+'US Data'!$B$29)*5940)/($Y$4*$AI$3)</f>
        <v>9.729977115336089</v>
      </c>
      <c r="AC40" s="107">
        <f>(($C40*(AC$6)+'US Data'!$B$28)*5940)/($AC$4*$AI$3)</f>
        <v>2.0218810656950184</v>
      </c>
      <c r="AD40" s="108">
        <f>(($C40*(AD$6)+'US Data'!$B$28)*5940)/($AC$4*$AI$3)</f>
        <v>3.2356037051120294</v>
      </c>
      <c r="AE40" s="108">
        <f>(($C40*(AE$6)+'US Data'!$B$28)*5940)/($AC$4*$AI$3)</f>
        <v>5.6630489839460507</v>
      </c>
      <c r="AF40" s="109">
        <f>(($C40+'US Data'!$B$29)*5940)/($AC$4*$AI$3)</f>
        <v>8.1083142627800733</v>
      </c>
      <c r="AG40" s="6"/>
      <c r="AH40" s="6"/>
      <c r="AI40" s="6"/>
      <c r="AJ40" s="6"/>
      <c r="AK40" s="6"/>
      <c r="AL40" s="6"/>
      <c r="AM40" s="6"/>
      <c r="AN40" s="6"/>
      <c r="AO40" s="6"/>
    </row>
    <row r="41" spans="2:41" ht="14.4" customHeight="1" thickBot="1" x14ac:dyDescent="0.35">
      <c r="B41" s="201"/>
      <c r="C41" s="148">
        <f>(VLOOKUP($B$37,'US Data'!$A$1:$C$24,3,FALSE))/(SQRT($AI$4/D41))</f>
        <v>0.89533100089347584</v>
      </c>
      <c r="D41" s="158">
        <v>60</v>
      </c>
      <c r="E41" s="110">
        <f>(($C41*(E$6)+'US Data'!$B$28)*5940)/($E$4*$AI$3)</f>
        <v>13.289725363268117</v>
      </c>
      <c r="F41" s="111">
        <f>(($C41*(F$6)+'US Data'!$B$28)*5940)/($E$4*$AI$3)</f>
        <v>21.267124581228988</v>
      </c>
      <c r="G41" s="111">
        <f>(($C41*(G$6)+'US Data'!$B$28)*5940)/($E$4*$AI$3)</f>
        <v>37.221923017150722</v>
      </c>
      <c r="H41" s="112">
        <f>(($C41+'US Data'!$B$29)*5940)/($E$4*$AI$3)</f>
        <v>53.28364145307247</v>
      </c>
      <c r="I41" s="110">
        <f>(($C41*(I$6)+'US Data'!$B$28)*5940)/($I$4*$AI$3)</f>
        <v>8.8598169088454117</v>
      </c>
      <c r="J41" s="111">
        <f>(($C41*(J$6)+'US Data'!$B$28)*5940)/($I$4*$AI$3)</f>
        <v>14.178083054152658</v>
      </c>
      <c r="K41" s="111">
        <f>(($C41*(K$6)+'US Data'!$B$28)*5940)/($I$4*$AI$3)</f>
        <v>24.814615344767152</v>
      </c>
      <c r="L41" s="112">
        <f>(($C41+'US Data'!$B$29)*5940)/($I$4*$AI$3)</f>
        <v>35.522427635381646</v>
      </c>
      <c r="M41" s="110">
        <f>(($C41*(M$6)+'US Data'!$B$28)*5940)/($M$4*$AI$3)</f>
        <v>6.6448626816340584</v>
      </c>
      <c r="N41" s="111">
        <f>(($C41*(N$6)+'US Data'!$B$28)*5940)/($M$4*$AI$3)</f>
        <v>10.633562290614494</v>
      </c>
      <c r="O41" s="111">
        <f>(($C41*(O$6)+'US Data'!$B$28)*5940)/($M$4*$AI$3)</f>
        <v>18.610961508575361</v>
      </c>
      <c r="P41" s="112">
        <f>(($C41+'US Data'!$B$29)*5940)/($M$4*$AI$3)</f>
        <v>26.641820726536235</v>
      </c>
      <c r="Q41" s="110">
        <f>(($C41*(Q$6)+'US Data'!$B$28)*5940)/($Q$4*$AI$3)</f>
        <v>4.4299084544227059</v>
      </c>
      <c r="R41" s="111">
        <f>(($C41*(R$6)+'US Data'!$B$28)*5940)/($Q$4*$AI$3)</f>
        <v>7.0890415270763292</v>
      </c>
      <c r="S41" s="111">
        <f>(($C41*(S$6)+'US Data'!$B$28)*5940)/($Q$4*$AI$3)</f>
        <v>12.407307672383576</v>
      </c>
      <c r="T41" s="112">
        <f>(($C41+'US Data'!$B$29)*5940)/($Q$4*$AI$3)</f>
        <v>17.761213817690823</v>
      </c>
      <c r="U41" s="110">
        <f>(($C41*(U$6)+'US Data'!$B$28)*5940)/($U$4*$AI$3)</f>
        <v>3.3224313408170292</v>
      </c>
      <c r="V41" s="111">
        <f>(($C41*(V$6)+'US Data'!$B$28)*5940)/($U$4*$AI$3)</f>
        <v>5.3167811453072469</v>
      </c>
      <c r="W41" s="111">
        <f>(($C41*(W$6)+'US Data'!$B$28)*5940)/($U$4*$AI$3)</f>
        <v>9.3054807542876805</v>
      </c>
      <c r="X41" s="112">
        <f>(($C41+'US Data'!$B$29)*5940)/($U$4*$AI$3)</f>
        <v>13.320910363268117</v>
      </c>
      <c r="Y41" s="110">
        <f>(($C41*(Y$6)+'US Data'!$B$28)*5940)/($Y$4*$AI$3)</f>
        <v>2.6579450726536233</v>
      </c>
      <c r="Z41" s="111">
        <f>(($C41*(Z$6)+'US Data'!$B$28)*5940)/($Y$4*$AI$3)</f>
        <v>4.2534249162457973</v>
      </c>
      <c r="AA41" s="111">
        <f>(($C41*(AA$6)+'US Data'!$B$28)*5940)/($Y$4*$AI$3)</f>
        <v>7.4443846034301453</v>
      </c>
      <c r="AB41" s="112">
        <f>(($C41+'US Data'!$B$29)*5940)/($Y$4*$AI$3)</f>
        <v>10.656728290614494</v>
      </c>
      <c r="AC41" s="110">
        <f>(($C41*(AC$6)+'US Data'!$B$28)*5940)/($AC$4*$AI$3)</f>
        <v>2.2149542272113529</v>
      </c>
      <c r="AD41" s="111">
        <f>(($C41*(AD$6)+'US Data'!$B$28)*5940)/($AC$4*$AI$3)</f>
        <v>3.5445207635381646</v>
      </c>
      <c r="AE41" s="111">
        <f>(($C41*(AE$6)+'US Data'!$B$28)*5940)/($AC$4*$AI$3)</f>
        <v>6.2036538361917879</v>
      </c>
      <c r="AF41" s="112">
        <f>(($C41+'US Data'!$B$29)*5940)/($AC$4*$AI$3)</f>
        <v>8.8806069088454116</v>
      </c>
      <c r="AG41" s="6"/>
      <c r="AH41" s="6"/>
      <c r="AI41" s="6"/>
      <c r="AJ41" s="6"/>
      <c r="AK41" s="6"/>
      <c r="AL41" s="6"/>
      <c r="AM41" s="6"/>
      <c r="AN41" s="6"/>
      <c r="AO41" s="6"/>
    </row>
    <row r="42" spans="2:41" ht="14.4" customHeight="1" x14ac:dyDescent="0.3">
      <c r="B42" s="186" t="s">
        <v>11</v>
      </c>
      <c r="C42" s="141">
        <f>(VLOOKUP($B$42,'US Data'!$A$1:$C$24,3,FALSE))/(SQRT($AI$4/D42))</f>
        <v>0.61800037790609774</v>
      </c>
      <c r="D42" s="157">
        <v>20</v>
      </c>
      <c r="E42" s="107">
        <f>(($C42*(E$6)+'US Data'!$B$28)*5940)/($E$4*$AI$3)</f>
        <v>9.1713656119055518</v>
      </c>
      <c r="F42" s="108">
        <f>(($C42*(F$6)+'US Data'!$B$28)*5940)/($E$4*$AI$3)</f>
        <v>14.677748979048884</v>
      </c>
      <c r="G42" s="108">
        <f>(($C42*(G$6)+'US Data'!$B$28)*5940)/($E$4*$AI$3)</f>
        <v>25.690515713335543</v>
      </c>
      <c r="H42" s="109">
        <f>(($C42+'US Data'!$B$29)*5940)/($E$4*$AI$3)</f>
        <v>36.81020244762221</v>
      </c>
      <c r="I42" s="107">
        <f>(($C42*(I$6)+'US Data'!$B$28)*5940)/($I$4*$AI$3)</f>
        <v>6.1142437412703678</v>
      </c>
      <c r="J42" s="108">
        <f>(($C42*(J$6)+'US Data'!$B$28)*5940)/($I$4*$AI$3)</f>
        <v>9.7851659860325881</v>
      </c>
      <c r="K42" s="108">
        <f>(($C42*(K$6)+'US Data'!$B$28)*5940)/($I$4*$AI$3)</f>
        <v>17.127010475557029</v>
      </c>
      <c r="L42" s="109">
        <f>(($C42+'US Data'!$B$29)*5940)/($I$4*$AI$3)</f>
        <v>24.540134965081474</v>
      </c>
      <c r="M42" s="107">
        <f>(($C42*(M$6)+'US Data'!$B$28)*5940)/($M$4*$AI$3)</f>
        <v>4.5856828059527759</v>
      </c>
      <c r="N42" s="108">
        <f>(($C42*(N$6)+'US Data'!$B$28)*5940)/($M$4*$AI$3)</f>
        <v>7.338874489524442</v>
      </c>
      <c r="O42" s="108">
        <f>(($C42*(O$6)+'US Data'!$B$28)*5940)/($M$4*$AI$3)</f>
        <v>12.845257856667772</v>
      </c>
      <c r="P42" s="109">
        <f>(($C42+'US Data'!$B$29)*5940)/($M$4*$AI$3)</f>
        <v>18.405101223811105</v>
      </c>
      <c r="Q42" s="107">
        <f>(($C42*(Q$6)+'US Data'!$B$28)*5940)/($Q$4*$AI$3)</f>
        <v>3.0571218706351839</v>
      </c>
      <c r="R42" s="108">
        <f>(($C42*(R$6)+'US Data'!$B$28)*5940)/($Q$4*$AI$3)</f>
        <v>4.8925829930162941</v>
      </c>
      <c r="S42" s="108">
        <f>(($C42*(S$6)+'US Data'!$B$28)*5940)/($Q$4*$AI$3)</f>
        <v>8.5635052377785144</v>
      </c>
      <c r="T42" s="109">
        <f>(($C42+'US Data'!$B$29)*5940)/($Q$4*$AI$3)</f>
        <v>12.270067482540737</v>
      </c>
      <c r="U42" s="107">
        <f>(($C42*(U$6)+'US Data'!$B$28)*5940)/($U$4*$AI$3)</f>
        <v>2.2928414029763879</v>
      </c>
      <c r="V42" s="108">
        <f>(($C42*(V$6)+'US Data'!$B$28)*5940)/($U$4*$AI$3)</f>
        <v>3.669437244762221</v>
      </c>
      <c r="W42" s="108">
        <f>(($C42*(W$6)+'US Data'!$B$28)*5940)/($U$4*$AI$3)</f>
        <v>6.4226289283338858</v>
      </c>
      <c r="X42" s="109">
        <f>(($C42+'US Data'!$B$29)*5940)/($U$4*$AI$3)</f>
        <v>9.2025506119055525</v>
      </c>
      <c r="Y42" s="107">
        <f>(($C42*(Y$6)+'US Data'!$B$28)*5940)/($Y$4*$AI$3)</f>
        <v>1.8342731223811104</v>
      </c>
      <c r="Z42" s="108">
        <f>(($C42*(Z$6)+'US Data'!$B$28)*5940)/($Y$4*$AI$3)</f>
        <v>2.9355497958097767</v>
      </c>
      <c r="AA42" s="108">
        <f>(($C42*(AA$6)+'US Data'!$B$28)*5940)/($Y$4*$AI$3)</f>
        <v>5.1381031426671084</v>
      </c>
      <c r="AB42" s="109">
        <f>(($C42+'US Data'!$B$29)*5940)/($Y$4*$AI$3)</f>
        <v>7.3620404895244418</v>
      </c>
      <c r="AC42" s="107">
        <f>(($C42*(AC$6)+'US Data'!$B$28)*5940)/($AC$4*$AI$3)</f>
        <v>1.528560935317592</v>
      </c>
      <c r="AD42" s="108">
        <f>(($C42*(AD$6)+'US Data'!$B$28)*5940)/($AC$4*$AI$3)</f>
        <v>2.446291496508147</v>
      </c>
      <c r="AE42" s="108">
        <f>(($C42*(AE$6)+'US Data'!$B$28)*5940)/($AC$4*$AI$3)</f>
        <v>4.2817526188892572</v>
      </c>
      <c r="AF42" s="109">
        <f>(($C42+'US Data'!$B$29)*5940)/($AC$4*$AI$3)</f>
        <v>6.1350337412703686</v>
      </c>
      <c r="AG42" s="6"/>
      <c r="AH42" s="6"/>
      <c r="AI42" s="6"/>
      <c r="AJ42" s="6"/>
      <c r="AK42" s="6"/>
      <c r="AL42" s="6"/>
      <c r="AM42" s="6"/>
      <c r="AN42" s="6"/>
      <c r="AO42" s="6"/>
    </row>
    <row r="43" spans="2:41" ht="14.4" customHeight="1" x14ac:dyDescent="0.3">
      <c r="B43" s="187"/>
      <c r="C43" s="149">
        <f>(VLOOKUP($B$42,'US Data'!$A$1:$C$24,3,FALSE))/(SQRT($AI$4/D43))</f>
        <v>0.75689279335855719</v>
      </c>
      <c r="D43" s="157">
        <v>30</v>
      </c>
      <c r="E43" s="113">
        <f>(($C43*(E$6)+'US Data'!$B$28)*5940)/($E$4*$AI$3)</f>
        <v>11.233917981374574</v>
      </c>
      <c r="F43" s="114">
        <f>(($C43*(F$6)+'US Data'!$B$28)*5940)/($E$4*$AI$3)</f>
        <v>17.977832770199324</v>
      </c>
      <c r="G43" s="114">
        <f>(($C43*(G$6)+'US Data'!$B$28)*5940)/($E$4*$AI$3)</f>
        <v>31.465662347848802</v>
      </c>
      <c r="H43" s="115">
        <f>(($C43+'US Data'!$B$29)*5940)/($E$4*$AI$3)</f>
        <v>45.0604119254983</v>
      </c>
      <c r="I43" s="113">
        <f>(($C43*(I$6)+'US Data'!$B$28)*5940)/($I$4*$AI$3)</f>
        <v>7.4892786542497163</v>
      </c>
      <c r="J43" s="114">
        <f>(($C43*(J$6)+'US Data'!$B$28)*5940)/($I$4*$AI$3)</f>
        <v>11.985221846799549</v>
      </c>
      <c r="K43" s="114">
        <f>(($C43*(K$6)+'US Data'!$B$28)*5940)/($I$4*$AI$3)</f>
        <v>20.977108231899201</v>
      </c>
      <c r="L43" s="115">
        <f>(($C43+'US Data'!$B$29)*5940)/($I$4*$AI$3)</f>
        <v>30.040274616998868</v>
      </c>
      <c r="M43" s="113">
        <f>(($C43*(M$6)+'US Data'!$B$28)*5940)/($M$4*$AI$3)</f>
        <v>5.6169589906872872</v>
      </c>
      <c r="N43" s="114">
        <f>(($C43*(N$6)+'US Data'!$B$28)*5940)/($M$4*$AI$3)</f>
        <v>8.9889163850996621</v>
      </c>
      <c r="O43" s="114">
        <f>(($C43*(O$6)+'US Data'!$B$28)*5940)/($M$4*$AI$3)</f>
        <v>15.732831173924401</v>
      </c>
      <c r="P43" s="115">
        <f>(($C43+'US Data'!$B$29)*5940)/($M$4*$AI$3)</f>
        <v>22.53020596274915</v>
      </c>
      <c r="Q43" s="113">
        <f>(($C43*(Q$6)+'US Data'!$B$28)*5940)/($Q$4*$AI$3)</f>
        <v>3.7446393271248581</v>
      </c>
      <c r="R43" s="114">
        <f>(($C43*(R$6)+'US Data'!$B$28)*5940)/($Q$4*$AI$3)</f>
        <v>5.9926109233997744</v>
      </c>
      <c r="S43" s="114">
        <f>(($C43*(S$6)+'US Data'!$B$28)*5940)/($Q$4*$AI$3)</f>
        <v>10.488554115949601</v>
      </c>
      <c r="T43" s="115">
        <f>(($C43+'US Data'!$B$29)*5940)/($Q$4*$AI$3)</f>
        <v>15.020137308499434</v>
      </c>
      <c r="U43" s="113">
        <f>(($C43*(U$6)+'US Data'!$B$28)*5940)/($U$4*$AI$3)</f>
        <v>2.8084794953436436</v>
      </c>
      <c r="V43" s="114">
        <f>(($C43*(V$6)+'US Data'!$B$28)*5940)/($U$4*$AI$3)</f>
        <v>4.494458192549831</v>
      </c>
      <c r="W43" s="114">
        <f>(($C43*(W$6)+'US Data'!$B$28)*5940)/($U$4*$AI$3)</f>
        <v>7.8664155869622006</v>
      </c>
      <c r="X43" s="115">
        <f>(($C43+'US Data'!$B$29)*5940)/($U$4*$AI$3)</f>
        <v>11.265102981374575</v>
      </c>
      <c r="Y43" s="113">
        <f>(($C43*(Y$6)+'US Data'!$B$28)*5940)/($Y$4*$AI$3)</f>
        <v>2.246783596274915</v>
      </c>
      <c r="Z43" s="114">
        <f>(($C43*(Z$6)+'US Data'!$B$28)*5940)/($Y$4*$AI$3)</f>
        <v>3.5955665540398645</v>
      </c>
      <c r="AA43" s="114">
        <f>(($C43*(AA$6)+'US Data'!$B$28)*5940)/($Y$4*$AI$3)</f>
        <v>6.2931324695697608</v>
      </c>
      <c r="AB43" s="115">
        <f>(($C43+'US Data'!$B$29)*5940)/($Y$4*$AI$3)</f>
        <v>9.0120823850996601</v>
      </c>
      <c r="AC43" s="113">
        <f>(($C43*(AC$6)+'US Data'!$B$28)*5940)/($AC$4*$AI$3)</f>
        <v>1.8723196635624291</v>
      </c>
      <c r="AD43" s="114">
        <f>(($C43*(AD$6)+'US Data'!$B$28)*5940)/($AC$4*$AI$3)</f>
        <v>2.9963054616998872</v>
      </c>
      <c r="AE43" s="114">
        <f>(($C43*(AE$6)+'US Data'!$B$28)*5940)/($AC$4*$AI$3)</f>
        <v>5.2442770579748004</v>
      </c>
      <c r="AF43" s="115">
        <f>(($C43+'US Data'!$B$29)*5940)/($AC$4*$AI$3)</f>
        <v>7.510068654249717</v>
      </c>
      <c r="AG43" s="6"/>
      <c r="AH43" s="6"/>
      <c r="AI43" s="6"/>
      <c r="AJ43" s="6"/>
      <c r="AK43" s="6"/>
      <c r="AL43" s="6"/>
      <c r="AM43" s="6"/>
      <c r="AN43" s="6"/>
      <c r="AO43" s="6"/>
    </row>
    <row r="44" spans="2:41" ht="14.4" customHeight="1" x14ac:dyDescent="0.3">
      <c r="B44" s="187"/>
      <c r="C44" s="141">
        <f>(VLOOKUP($B$42,'US Data'!$A$1:$C$24,3,FALSE))/(SQRT($AI$4/D44))</f>
        <v>0.87398451598650151</v>
      </c>
      <c r="D44" s="157">
        <v>40</v>
      </c>
      <c r="E44" s="107">
        <f>(($C44*(E$6)+'US Data'!$B$28)*5940)/($E$4*$AI$3)</f>
        <v>12.972730062399549</v>
      </c>
      <c r="F44" s="108">
        <f>(($C44*(F$6)+'US Data'!$B$28)*5940)/($E$4*$AI$3)</f>
        <v>20.759932099839279</v>
      </c>
      <c r="G44" s="108">
        <f>(($C44*(G$6)+'US Data'!$B$28)*5940)/($E$4*$AI$3)</f>
        <v>36.334336174718736</v>
      </c>
      <c r="H44" s="109">
        <f>(($C44+'US Data'!$B$29)*5940)/($E$4*$AI$3)</f>
        <v>52.015660249598199</v>
      </c>
      <c r="I44" s="107">
        <f>(($C44*(I$6)+'US Data'!$B$28)*5940)/($I$4*$AI$3)</f>
        <v>8.6484867082663648</v>
      </c>
      <c r="J44" s="108">
        <f>(($C44*(J$6)+'US Data'!$B$28)*5940)/($I$4*$AI$3)</f>
        <v>13.839954733226186</v>
      </c>
      <c r="K44" s="108">
        <f>(($C44*(K$6)+'US Data'!$B$28)*5940)/($I$4*$AI$3)</f>
        <v>24.222890783145822</v>
      </c>
      <c r="L44" s="109">
        <f>(($C44+'US Data'!$B$29)*5940)/($I$4*$AI$3)</f>
        <v>34.677106833065466</v>
      </c>
      <c r="M44" s="107">
        <f>(($C44*(M$6)+'US Data'!$B$28)*5940)/($M$4*$AI$3)</f>
        <v>6.4863650311997745</v>
      </c>
      <c r="N44" s="108">
        <f>(($C44*(N$6)+'US Data'!$B$28)*5940)/($M$4*$AI$3)</f>
        <v>10.37996604991964</v>
      </c>
      <c r="O44" s="108">
        <f>(($C44*(O$6)+'US Data'!$B$28)*5940)/($M$4*$AI$3)</f>
        <v>18.167168087359368</v>
      </c>
      <c r="P44" s="109">
        <f>(($C44+'US Data'!$B$29)*5940)/($M$4*$AI$3)</f>
        <v>26.007830124799099</v>
      </c>
      <c r="Q44" s="107">
        <f>(($C44*(Q$6)+'US Data'!$B$28)*5940)/($Q$4*$AI$3)</f>
        <v>4.3242433541331824</v>
      </c>
      <c r="R44" s="108">
        <f>(($C44*(R$6)+'US Data'!$B$28)*5940)/($Q$4*$AI$3)</f>
        <v>6.919977366613093</v>
      </c>
      <c r="S44" s="108">
        <f>(($C44*(S$6)+'US Data'!$B$28)*5940)/($Q$4*$AI$3)</f>
        <v>12.111445391572911</v>
      </c>
      <c r="T44" s="109">
        <f>(($C44+'US Data'!$B$29)*5940)/($Q$4*$AI$3)</f>
        <v>17.338553416532733</v>
      </c>
      <c r="U44" s="107">
        <f>(($C44*(U$6)+'US Data'!$B$28)*5940)/($U$4*$AI$3)</f>
        <v>3.2431825155998872</v>
      </c>
      <c r="V44" s="108">
        <f>(($C44*(V$6)+'US Data'!$B$28)*5940)/($U$4*$AI$3)</f>
        <v>5.1899830249598198</v>
      </c>
      <c r="W44" s="108">
        <f>(($C44*(W$6)+'US Data'!$B$28)*5940)/($U$4*$AI$3)</f>
        <v>9.083584043679684</v>
      </c>
      <c r="X44" s="109">
        <f>(($C44+'US Data'!$B$29)*5940)/($U$4*$AI$3)</f>
        <v>13.00391506239955</v>
      </c>
      <c r="Y44" s="107">
        <f>(($C44*(Y$6)+'US Data'!$B$28)*5940)/($Y$4*$AI$3)</f>
        <v>2.5945460124799098</v>
      </c>
      <c r="Z44" s="108">
        <f>(($C44*(Z$6)+'US Data'!$B$28)*5940)/($Y$4*$AI$3)</f>
        <v>4.151986419967856</v>
      </c>
      <c r="AA44" s="108">
        <f>(($C44*(AA$6)+'US Data'!$B$28)*5940)/($Y$4*$AI$3)</f>
        <v>7.2668672349437466</v>
      </c>
      <c r="AB44" s="109">
        <f>(($C44+'US Data'!$B$29)*5940)/($Y$4*$AI$3)</f>
        <v>10.403132049919639</v>
      </c>
      <c r="AC44" s="107">
        <f>(($C44*(AC$6)+'US Data'!$B$28)*5940)/($AC$4*$AI$3)</f>
        <v>2.1621216770665912</v>
      </c>
      <c r="AD44" s="108">
        <f>(($C44*(AD$6)+'US Data'!$B$28)*5940)/($AC$4*$AI$3)</f>
        <v>3.4599886833065465</v>
      </c>
      <c r="AE44" s="108">
        <f>(($C44*(AE$6)+'US Data'!$B$28)*5940)/($AC$4*$AI$3)</f>
        <v>6.0557226957864554</v>
      </c>
      <c r="AF44" s="109">
        <f>(($C44+'US Data'!$B$29)*5940)/($AC$4*$AI$3)</f>
        <v>8.6692767082663664</v>
      </c>
      <c r="AG44" s="6"/>
      <c r="AH44" s="6"/>
      <c r="AI44" s="6"/>
      <c r="AJ44" s="6"/>
      <c r="AK44" s="6"/>
      <c r="AL44" s="6"/>
      <c r="AM44" s="6"/>
      <c r="AN44" s="6"/>
      <c r="AO44" s="6"/>
    </row>
    <row r="45" spans="2:41" ht="15" customHeight="1" x14ac:dyDescent="0.3">
      <c r="B45" s="187"/>
      <c r="C45" s="149">
        <f>(VLOOKUP($B$42,'US Data'!$A$1:$C$24,3,FALSE))/(SQRT($AI$4/D45))</f>
        <v>0.97714439451403456</v>
      </c>
      <c r="D45" s="157">
        <v>50</v>
      </c>
      <c r="E45" s="113">
        <f>(($C45*(E$6)+'US Data'!$B$28)*5940)/($E$4*$AI$3)</f>
        <v>14.504654258533414</v>
      </c>
      <c r="F45" s="114">
        <f>(($C45*(F$6)+'US Data'!$B$28)*5940)/($E$4*$AI$3)</f>
        <v>23.211010813653459</v>
      </c>
      <c r="G45" s="114">
        <f>(($C45*(G$6)+'US Data'!$B$28)*5940)/($E$4*$AI$3)</f>
        <v>40.623723923893557</v>
      </c>
      <c r="H45" s="115">
        <f>(($C45+'US Data'!$B$29)*5940)/($E$4*$AI$3)</f>
        <v>58.143357034133651</v>
      </c>
      <c r="I45" s="113">
        <f>(($C45*(I$6)+'US Data'!$B$28)*5940)/($I$4*$AI$3)</f>
        <v>9.6697695056889437</v>
      </c>
      <c r="J45" s="114">
        <f>(($C45*(J$6)+'US Data'!$B$28)*5940)/($I$4*$AI$3)</f>
        <v>15.474007209102307</v>
      </c>
      <c r="K45" s="114">
        <f>(($C45*(K$6)+'US Data'!$B$28)*5940)/($I$4*$AI$3)</f>
        <v>27.082482615929038</v>
      </c>
      <c r="L45" s="115">
        <f>(($C45+'US Data'!$B$29)*5940)/($I$4*$AI$3)</f>
        <v>38.762238022755767</v>
      </c>
      <c r="M45" s="113">
        <f>(($C45*(M$6)+'US Data'!$B$28)*5940)/($M$4*$AI$3)</f>
        <v>7.2523271292667069</v>
      </c>
      <c r="N45" s="114">
        <f>(($C45*(N$6)+'US Data'!$B$28)*5940)/($M$4*$AI$3)</f>
        <v>11.60550540682673</v>
      </c>
      <c r="O45" s="114">
        <f>(($C45*(O$6)+'US Data'!$B$28)*5940)/($M$4*$AI$3)</f>
        <v>20.311861961946779</v>
      </c>
      <c r="P45" s="115">
        <f>(($C45+'US Data'!$B$29)*5940)/($M$4*$AI$3)</f>
        <v>29.071678517066825</v>
      </c>
      <c r="Q45" s="113">
        <f>(($C45*(Q$6)+'US Data'!$B$28)*5940)/($Q$4*$AI$3)</f>
        <v>4.8348847528444718</v>
      </c>
      <c r="R45" s="114">
        <f>(($C45*(R$6)+'US Data'!$B$28)*5940)/($Q$4*$AI$3)</f>
        <v>7.7370036045511537</v>
      </c>
      <c r="S45" s="114">
        <f>(($C45*(S$6)+'US Data'!$B$28)*5940)/($Q$4*$AI$3)</f>
        <v>13.541241307964519</v>
      </c>
      <c r="T45" s="115">
        <f>(($C45+'US Data'!$B$29)*5940)/($Q$4*$AI$3)</f>
        <v>19.381119011377884</v>
      </c>
      <c r="U45" s="113">
        <f>(($C45*(U$6)+'US Data'!$B$28)*5940)/($U$4*$AI$3)</f>
        <v>3.6261635646333534</v>
      </c>
      <c r="V45" s="114">
        <f>(($C45*(V$6)+'US Data'!$B$28)*5940)/($U$4*$AI$3)</f>
        <v>5.8027527034133648</v>
      </c>
      <c r="W45" s="114">
        <f>(($C45*(W$6)+'US Data'!$B$28)*5940)/($U$4*$AI$3)</f>
        <v>10.155930980973389</v>
      </c>
      <c r="X45" s="115">
        <f>(($C45+'US Data'!$B$29)*5940)/($U$4*$AI$3)</f>
        <v>14.535839258533413</v>
      </c>
      <c r="Y45" s="113">
        <f>(($C45*(Y$6)+'US Data'!$B$28)*5940)/($Y$4*$AI$3)</f>
        <v>2.9009308517066827</v>
      </c>
      <c r="Z45" s="114">
        <f>(($C45*(Z$6)+'US Data'!$B$28)*5940)/($Y$4*$AI$3)</f>
        <v>4.6422021627306922</v>
      </c>
      <c r="AA45" s="114">
        <f>(($C45*(AA$6)+'US Data'!$B$28)*5940)/($Y$4*$AI$3)</f>
        <v>8.1247447847787111</v>
      </c>
      <c r="AB45" s="115">
        <f>(($C45+'US Data'!$B$29)*5940)/($Y$4*$AI$3)</f>
        <v>11.628671406826729</v>
      </c>
      <c r="AC45" s="113">
        <f>(($C45*(AC$6)+'US Data'!$B$28)*5940)/($AC$4*$AI$3)</f>
        <v>2.4174423764222359</v>
      </c>
      <c r="AD45" s="114">
        <f>(($C45*(AD$6)+'US Data'!$B$28)*5940)/($AC$4*$AI$3)</f>
        <v>3.8685018022755768</v>
      </c>
      <c r="AE45" s="114">
        <f>(($C45*(AE$6)+'US Data'!$B$28)*5940)/($AC$4*$AI$3)</f>
        <v>6.7706206539822595</v>
      </c>
      <c r="AF45" s="115">
        <f>(($C45+'US Data'!$B$29)*5940)/($AC$4*$AI$3)</f>
        <v>9.6905595056889418</v>
      </c>
      <c r="AG45" s="6"/>
      <c r="AH45" s="6"/>
      <c r="AI45" s="6"/>
      <c r="AJ45" s="6"/>
      <c r="AK45" s="6"/>
      <c r="AL45" s="6"/>
      <c r="AM45" s="6"/>
      <c r="AN45" s="6"/>
      <c r="AO45" s="6"/>
    </row>
    <row r="46" spans="2:41" ht="14.4" customHeight="1" thickBot="1" x14ac:dyDescent="0.35">
      <c r="B46" s="188"/>
      <c r="C46" s="145">
        <f>(VLOOKUP($B$42,'US Data'!$A$1:$C$24,3,FALSE))/(SQRT($AI$4/D46))</f>
        <v>1.0704080536301281</v>
      </c>
      <c r="D46" s="158">
        <v>60</v>
      </c>
      <c r="E46" s="116">
        <f>(($C46*(E$6)+'US Data'!$B$28)*5940)/($E$4*$AI$3)</f>
        <v>15.889619596407403</v>
      </c>
      <c r="F46" s="117">
        <f>(($C46*(F$6)+'US Data'!$B$28)*5940)/($E$4*$AI$3)</f>
        <v>25.426955354251845</v>
      </c>
      <c r="G46" s="117">
        <f>(($C46*(G$6)+'US Data'!$B$28)*5940)/($E$4*$AI$3)</f>
        <v>44.501626869940729</v>
      </c>
      <c r="H46" s="118">
        <f>(($C46+'US Data'!$B$29)*5940)/($E$4*$AI$3)</f>
        <v>63.683218385629615</v>
      </c>
      <c r="I46" s="116">
        <f>(($C46*(I$6)+'US Data'!$B$28)*5940)/($I$4*$AI$3)</f>
        <v>10.593079730938269</v>
      </c>
      <c r="J46" s="117">
        <f>(($C46*(J$6)+'US Data'!$B$28)*5940)/($I$4*$AI$3)</f>
        <v>16.951303569501231</v>
      </c>
      <c r="K46" s="117">
        <f>(($C46*(K$6)+'US Data'!$B$28)*5940)/($I$4*$AI$3)</f>
        <v>29.667751246627152</v>
      </c>
      <c r="L46" s="118">
        <f>(($C46+'US Data'!$B$29)*5940)/($I$4*$AI$3)</f>
        <v>42.455478923753077</v>
      </c>
      <c r="M46" s="116">
        <f>(($C46*(M$6)+'US Data'!$B$28)*5940)/($M$4*$AI$3)</f>
        <v>7.9448097982037016</v>
      </c>
      <c r="N46" s="117">
        <f>(($C46*(N$6)+'US Data'!$B$28)*5940)/($M$4*$AI$3)</f>
        <v>12.713477677125923</v>
      </c>
      <c r="O46" s="117">
        <f>(($C46*(O$6)+'US Data'!$B$28)*5940)/($M$4*$AI$3)</f>
        <v>22.250813434970365</v>
      </c>
      <c r="P46" s="118">
        <f>(($C46+'US Data'!$B$29)*5940)/($M$4*$AI$3)</f>
        <v>31.841609192814808</v>
      </c>
      <c r="Q46" s="116">
        <f>(($C46*(Q$6)+'US Data'!$B$28)*5940)/($Q$4*$AI$3)</f>
        <v>5.2965398654691347</v>
      </c>
      <c r="R46" s="117">
        <f>(($C46*(R$6)+'US Data'!$B$28)*5940)/($Q$4*$AI$3)</f>
        <v>8.4756517847506156</v>
      </c>
      <c r="S46" s="117">
        <f>(($C46*(S$6)+'US Data'!$B$28)*5940)/($Q$4*$AI$3)</f>
        <v>14.833875623313576</v>
      </c>
      <c r="T46" s="118">
        <f>(($C46+'US Data'!$B$29)*5940)/($Q$4*$AI$3)</f>
        <v>21.227739461876538</v>
      </c>
      <c r="U46" s="116">
        <f>(($C46*(U$6)+'US Data'!$B$28)*5940)/($U$4*$AI$3)</f>
        <v>3.9724048991018508</v>
      </c>
      <c r="V46" s="117">
        <f>(($C46*(V$6)+'US Data'!$B$28)*5940)/($U$4*$AI$3)</f>
        <v>6.3567388385629613</v>
      </c>
      <c r="W46" s="117">
        <f>(($C46*(W$6)+'US Data'!$B$28)*5940)/($U$4*$AI$3)</f>
        <v>11.125406717485182</v>
      </c>
      <c r="X46" s="118">
        <f>(($C46+'US Data'!$B$29)*5940)/($U$4*$AI$3)</f>
        <v>15.920804596407404</v>
      </c>
      <c r="Y46" s="116">
        <f>(($C46*(Y$6)+'US Data'!$B$28)*5940)/($Y$4*$AI$3)</f>
        <v>3.1779239192814805</v>
      </c>
      <c r="Z46" s="117">
        <f>(($C46*(Z$6)+'US Data'!$B$28)*5940)/($Y$4*$AI$3)</f>
        <v>5.0853910708503687</v>
      </c>
      <c r="AA46" s="117">
        <f>(($C46*(AA$6)+'US Data'!$B$28)*5940)/($Y$4*$AI$3)</f>
        <v>8.9003253739881458</v>
      </c>
      <c r="AB46" s="118">
        <f>(($C46+'US Data'!$B$29)*5940)/($Y$4*$AI$3)</f>
        <v>12.736643677125922</v>
      </c>
      <c r="AC46" s="116">
        <f>(($C46*(AC$6)+'US Data'!$B$28)*5940)/($AC$4*$AI$3)</f>
        <v>2.6482699327345673</v>
      </c>
      <c r="AD46" s="117">
        <f>(($C46*(AD$6)+'US Data'!$B$28)*5940)/($AC$4*$AI$3)</f>
        <v>4.2378258923753078</v>
      </c>
      <c r="AE46" s="117">
        <f>(($C46*(AE$6)+'US Data'!$B$28)*5940)/($AC$4*$AI$3)</f>
        <v>7.4169378116567879</v>
      </c>
      <c r="AF46" s="118">
        <f>(($C46+'US Data'!$B$29)*5940)/($AC$4*$AI$3)</f>
        <v>10.613869730938269</v>
      </c>
      <c r="AG46" s="6"/>
      <c r="AH46" s="6"/>
      <c r="AI46" s="6"/>
      <c r="AJ46" s="6"/>
      <c r="AK46" s="6"/>
      <c r="AL46" s="6"/>
      <c r="AM46" s="6"/>
      <c r="AN46" s="6"/>
      <c r="AO46" s="6"/>
    </row>
    <row r="47" spans="2:41" ht="14.4" customHeight="1" x14ac:dyDescent="0.3">
      <c r="B47" s="177" t="s">
        <v>12</v>
      </c>
      <c r="C47" s="149">
        <f>(VLOOKUP($B$47,'US Data'!$A$1:$C$24,3,FALSE))/(SQRT($AI$4/D47))</f>
        <v>0.72503859881663646</v>
      </c>
      <c r="D47" s="157">
        <v>20</v>
      </c>
      <c r="E47" s="113">
        <f>(($C47*(E$6)+'US Data'!$B$28)*5940)/($E$4*$AI$3)</f>
        <v>10.760883192427052</v>
      </c>
      <c r="F47" s="114">
        <f>(($C47*(F$6)+'US Data'!$B$28)*5940)/($E$4*$AI$3)</f>
        <v>17.220977107883286</v>
      </c>
      <c r="G47" s="114">
        <f>(($C47*(G$6)+'US Data'!$B$28)*5940)/($E$4*$AI$3)</f>
        <v>30.14116493879574</v>
      </c>
      <c r="H47" s="115">
        <f>(($C47+'US Data'!$B$29)*5940)/($E$4*$AI$3)</f>
        <v>43.16827276970821</v>
      </c>
      <c r="I47" s="113">
        <f>(($C47*(I$6)+'US Data'!$B$28)*5940)/($I$4*$AI$3)</f>
        <v>7.1739221282847012</v>
      </c>
      <c r="J47" s="114">
        <f>(($C47*(J$6)+'US Data'!$B$28)*5940)/($I$4*$AI$3)</f>
        <v>11.480651405255523</v>
      </c>
      <c r="K47" s="114">
        <f>(($C47*(K$6)+'US Data'!$B$28)*5940)/($I$4*$AI$3)</f>
        <v>20.094109959197162</v>
      </c>
      <c r="L47" s="115">
        <f>(($C47+'US Data'!$B$29)*5940)/($I$4*$AI$3)</f>
        <v>28.778848513138808</v>
      </c>
      <c r="M47" s="113">
        <f>(($C47*(M$6)+'US Data'!$B$28)*5940)/($M$4*$AI$3)</f>
        <v>5.3804415962135259</v>
      </c>
      <c r="N47" s="114">
        <f>(($C47*(N$6)+'US Data'!$B$28)*5940)/($M$4*$AI$3)</f>
        <v>8.6104885539416429</v>
      </c>
      <c r="O47" s="114">
        <f>(($C47*(O$6)+'US Data'!$B$28)*5940)/($M$4*$AI$3)</f>
        <v>15.07058246939787</v>
      </c>
      <c r="P47" s="115">
        <f>(($C47+'US Data'!$B$29)*5940)/($M$4*$AI$3)</f>
        <v>21.584136384854105</v>
      </c>
      <c r="Q47" s="113">
        <f>(($C47*(Q$6)+'US Data'!$B$28)*5940)/($Q$4*$AI$3)</f>
        <v>3.5869610641423506</v>
      </c>
      <c r="R47" s="114">
        <f>(($C47*(R$6)+'US Data'!$B$28)*5940)/($Q$4*$AI$3)</f>
        <v>5.7403257026277617</v>
      </c>
      <c r="S47" s="114">
        <f>(($C47*(S$6)+'US Data'!$B$28)*5940)/($Q$4*$AI$3)</f>
        <v>10.047054979598581</v>
      </c>
      <c r="T47" s="115">
        <f>(($C47+'US Data'!$B$29)*5940)/($Q$4*$AI$3)</f>
        <v>14.389424256569404</v>
      </c>
      <c r="U47" s="113">
        <f>(($C47*(U$6)+'US Data'!$B$28)*5940)/($U$4*$AI$3)</f>
        <v>2.690220798106763</v>
      </c>
      <c r="V47" s="114">
        <f>(($C47*(V$6)+'US Data'!$B$28)*5940)/($U$4*$AI$3)</f>
        <v>4.3052442769708215</v>
      </c>
      <c r="W47" s="114">
        <f>(($C47*(W$6)+'US Data'!$B$28)*5940)/($U$4*$AI$3)</f>
        <v>7.5352912346989349</v>
      </c>
      <c r="X47" s="115">
        <f>(($C47+'US Data'!$B$29)*5940)/($U$4*$AI$3)</f>
        <v>10.792068192427053</v>
      </c>
      <c r="Y47" s="113">
        <f>(($C47*(Y$6)+'US Data'!$B$28)*5940)/($Y$4*$AI$3)</f>
        <v>2.1521766384854106</v>
      </c>
      <c r="Z47" s="114">
        <f>(($C47*(Z$6)+'US Data'!$B$28)*5940)/($Y$4*$AI$3)</f>
        <v>3.4441954215766568</v>
      </c>
      <c r="AA47" s="114">
        <f>(($C47*(AA$6)+'US Data'!$B$28)*5940)/($Y$4*$AI$3)</f>
        <v>6.0282329877591483</v>
      </c>
      <c r="AB47" s="115">
        <f>(($C47+'US Data'!$B$29)*5940)/($Y$4*$AI$3)</f>
        <v>8.6336545539416427</v>
      </c>
      <c r="AC47" s="113">
        <f>(($C47*(AC$6)+'US Data'!$B$28)*5940)/($AC$4*$AI$3)</f>
        <v>1.7934805320711753</v>
      </c>
      <c r="AD47" s="114">
        <f>(($C47*(AD$6)+'US Data'!$B$28)*5940)/($AC$4*$AI$3)</f>
        <v>2.8701628513138808</v>
      </c>
      <c r="AE47" s="114">
        <f>(($C47*(AE$6)+'US Data'!$B$28)*5940)/($AC$4*$AI$3)</f>
        <v>5.0235274897992905</v>
      </c>
      <c r="AF47" s="115">
        <f>(($C47+'US Data'!$B$29)*5940)/($AC$4*$AI$3)</f>
        <v>7.194712128284702</v>
      </c>
      <c r="AG47" s="6"/>
      <c r="AH47" s="6"/>
      <c r="AI47" s="6"/>
      <c r="AJ47" s="6"/>
      <c r="AK47" s="6"/>
      <c r="AL47" s="6"/>
      <c r="AM47" s="6"/>
      <c r="AN47" s="6"/>
      <c r="AO47" s="6"/>
    </row>
    <row r="48" spans="2:41" ht="14.4" customHeight="1" x14ac:dyDescent="0.3">
      <c r="B48" s="178"/>
      <c r="C48" s="141">
        <f>(VLOOKUP($B$47,'US Data'!$A$1:$C$24,3,FALSE))/(SQRT($AI$4/D48))</f>
        <v>0.8879873054616193</v>
      </c>
      <c r="D48" s="157">
        <v>30</v>
      </c>
      <c r="E48" s="107">
        <f>(($C48*(E$6)+'US Data'!$B$28)*5940)/($E$4*$AI$3)</f>
        <v>13.180671486105048</v>
      </c>
      <c r="F48" s="108">
        <f>(($C48*(F$6)+'US Data'!$B$28)*5940)/($E$4*$AI$3)</f>
        <v>21.092638377768075</v>
      </c>
      <c r="G48" s="108">
        <f>(($C48*(G$6)+'US Data'!$B$28)*5940)/($E$4*$AI$3)</f>
        <v>36.91657216109413</v>
      </c>
      <c r="H48" s="109">
        <f>(($C48+'US Data'!$B$29)*5940)/($E$4*$AI$3)</f>
        <v>52.847425944420195</v>
      </c>
      <c r="I48" s="107">
        <f>(($C48*(I$6)+'US Data'!$B$28)*5940)/($I$4*$AI$3)</f>
        <v>8.787114324070032</v>
      </c>
      <c r="J48" s="108">
        <f>(($C48*(J$6)+'US Data'!$B$28)*5940)/($I$4*$AI$3)</f>
        <v>14.06175891851205</v>
      </c>
      <c r="K48" s="108">
        <f>(($C48*(K$6)+'US Data'!$B$28)*5940)/($I$4*$AI$3)</f>
        <v>24.611048107396083</v>
      </c>
      <c r="L48" s="109">
        <f>(($C48+'US Data'!$B$29)*5940)/($I$4*$AI$3)</f>
        <v>35.231617296280128</v>
      </c>
      <c r="M48" s="107">
        <f>(($C48*(M$6)+'US Data'!$B$28)*5940)/($M$4*$AI$3)</f>
        <v>6.590335743052524</v>
      </c>
      <c r="N48" s="108">
        <f>(($C48*(N$6)+'US Data'!$B$28)*5940)/($M$4*$AI$3)</f>
        <v>10.546319188884038</v>
      </c>
      <c r="O48" s="108">
        <f>(($C48*(O$6)+'US Data'!$B$28)*5940)/($M$4*$AI$3)</f>
        <v>18.458286080547065</v>
      </c>
      <c r="P48" s="109">
        <f>(($C48+'US Data'!$B$29)*5940)/($M$4*$AI$3)</f>
        <v>26.423712972210097</v>
      </c>
      <c r="Q48" s="107">
        <f>(($C48*(Q$6)+'US Data'!$B$28)*5940)/($Q$4*$AI$3)</f>
        <v>4.393557162035016</v>
      </c>
      <c r="R48" s="108">
        <f>(($C48*(R$6)+'US Data'!$B$28)*5940)/($Q$4*$AI$3)</f>
        <v>7.0308794592560249</v>
      </c>
      <c r="S48" s="108">
        <f>(($C48*(S$6)+'US Data'!$B$28)*5940)/($Q$4*$AI$3)</f>
        <v>12.305524053698042</v>
      </c>
      <c r="T48" s="109">
        <f>(($C48+'US Data'!$B$29)*5940)/($Q$4*$AI$3)</f>
        <v>17.615808648140064</v>
      </c>
      <c r="U48" s="107">
        <f>(($C48*(U$6)+'US Data'!$B$28)*5940)/($U$4*$AI$3)</f>
        <v>3.295167871526262</v>
      </c>
      <c r="V48" s="108">
        <f>(($C48*(V$6)+'US Data'!$B$28)*5940)/($U$4*$AI$3)</f>
        <v>5.2731595944420189</v>
      </c>
      <c r="W48" s="108">
        <f>(($C48*(W$6)+'US Data'!$B$28)*5940)/($U$4*$AI$3)</f>
        <v>9.2291430402735326</v>
      </c>
      <c r="X48" s="109">
        <f>(($C48+'US Data'!$B$29)*5940)/($U$4*$AI$3)</f>
        <v>13.211856486105049</v>
      </c>
      <c r="Y48" s="107">
        <f>(($C48*(Y$6)+'US Data'!$B$28)*5940)/($Y$4*$AI$3)</f>
        <v>2.6361342972210093</v>
      </c>
      <c r="Z48" s="108">
        <f>(($C48*(Z$6)+'US Data'!$B$28)*5940)/($Y$4*$AI$3)</f>
        <v>4.2185276755536147</v>
      </c>
      <c r="AA48" s="108">
        <f>(($C48*(AA$6)+'US Data'!$B$28)*5940)/($Y$4*$AI$3)</f>
        <v>7.3833144322188256</v>
      </c>
      <c r="AB48" s="109">
        <f>(($C48+'US Data'!$B$29)*5940)/($Y$4*$AI$3)</f>
        <v>10.569485188884039</v>
      </c>
      <c r="AC48" s="107">
        <f>(($C48*(AC$6)+'US Data'!$B$28)*5940)/($AC$4*$AI$3)</f>
        <v>2.196778581017508</v>
      </c>
      <c r="AD48" s="108">
        <f>(($C48*(AD$6)+'US Data'!$B$28)*5940)/($AC$4*$AI$3)</f>
        <v>3.5154397296280124</v>
      </c>
      <c r="AE48" s="108">
        <f>(($C48*(AE$6)+'US Data'!$B$28)*5940)/($AC$4*$AI$3)</f>
        <v>6.1527620268490208</v>
      </c>
      <c r="AF48" s="109">
        <f>(($C48+'US Data'!$B$29)*5940)/($AC$4*$AI$3)</f>
        <v>8.8079043240700319</v>
      </c>
      <c r="AG48" s="6"/>
      <c r="AH48" s="6"/>
      <c r="AI48" s="6"/>
      <c r="AJ48" s="6"/>
      <c r="AK48" s="6"/>
      <c r="AL48" s="6"/>
      <c r="AM48" s="6"/>
      <c r="AN48" s="6"/>
      <c r="AO48" s="6"/>
    </row>
    <row r="49" spans="2:41" ht="14.4" customHeight="1" x14ac:dyDescent="0.3">
      <c r="B49" s="178"/>
      <c r="C49" s="149">
        <f>(VLOOKUP($B$47,'US Data'!$A$1:$C$24,3,FALSE))/(SQRT($AI$4/D49))</f>
        <v>1.0253594196904727</v>
      </c>
      <c r="D49" s="157">
        <v>40</v>
      </c>
      <c r="E49" s="113">
        <f>(($C49*(E$6)+'US Data'!$B$28)*5940)/($E$4*$AI$3)</f>
        <v>15.22064738240352</v>
      </c>
      <c r="F49" s="114">
        <f>(($C49*(F$6)+'US Data'!$B$28)*5940)/($E$4*$AI$3)</f>
        <v>24.356599811845637</v>
      </c>
      <c r="G49" s="114">
        <f>(($C49*(G$6)+'US Data'!$B$28)*5940)/($E$4*$AI$3)</f>
        <v>42.628504670729853</v>
      </c>
      <c r="H49" s="115">
        <f>(($C49+'US Data'!$B$29)*5940)/($E$4*$AI$3)</f>
        <v>61.007329529614083</v>
      </c>
      <c r="I49" s="113">
        <f>(($C49*(I$6)+'US Data'!$B$28)*5940)/($I$4*$AI$3)</f>
        <v>10.147098254935679</v>
      </c>
      <c r="J49" s="114">
        <f>(($C49*(J$6)+'US Data'!$B$28)*5940)/($I$4*$AI$3)</f>
        <v>16.23773320789709</v>
      </c>
      <c r="K49" s="114">
        <f>(($C49*(K$6)+'US Data'!$B$28)*5940)/($I$4*$AI$3)</f>
        <v>28.419003113819901</v>
      </c>
      <c r="L49" s="115">
        <f>(($C49+'US Data'!$B$29)*5940)/($I$4*$AI$3)</f>
        <v>40.671553019742717</v>
      </c>
      <c r="M49" s="113">
        <f>(($C49*(M$6)+'US Data'!$B$28)*5940)/($M$4*$AI$3)</f>
        <v>7.61032369120176</v>
      </c>
      <c r="N49" s="114">
        <f>(($C49*(N$6)+'US Data'!$B$28)*5940)/($M$4*$AI$3)</f>
        <v>12.178299905922819</v>
      </c>
      <c r="O49" s="114">
        <f>(($C49*(O$6)+'US Data'!$B$28)*5940)/($M$4*$AI$3)</f>
        <v>21.314252335364927</v>
      </c>
      <c r="P49" s="115">
        <f>(($C49+'US Data'!$B$29)*5940)/($M$4*$AI$3)</f>
        <v>30.503664764807041</v>
      </c>
      <c r="Q49" s="113">
        <f>(($C49*(Q$6)+'US Data'!$B$28)*5940)/($Q$4*$AI$3)</f>
        <v>5.0735491274678397</v>
      </c>
      <c r="R49" s="114">
        <f>(($C49*(R$6)+'US Data'!$B$28)*5940)/($Q$4*$AI$3)</f>
        <v>8.1188666039485451</v>
      </c>
      <c r="S49" s="114">
        <f>(($C49*(S$6)+'US Data'!$B$28)*5940)/($Q$4*$AI$3)</f>
        <v>14.209501556909951</v>
      </c>
      <c r="T49" s="115">
        <f>(($C49+'US Data'!$B$29)*5940)/($Q$4*$AI$3)</f>
        <v>20.335776509871359</v>
      </c>
      <c r="U49" s="113">
        <f>(($C49*(U$6)+'US Data'!$B$28)*5940)/($U$4*$AI$3)</f>
        <v>3.80516184560088</v>
      </c>
      <c r="V49" s="114">
        <f>(($C49*(V$6)+'US Data'!$B$28)*5940)/($U$4*$AI$3)</f>
        <v>6.0891499529614093</v>
      </c>
      <c r="W49" s="114">
        <f>(($C49*(W$6)+'US Data'!$B$28)*5940)/($U$4*$AI$3)</f>
        <v>10.657126167682463</v>
      </c>
      <c r="X49" s="115">
        <f>(($C49+'US Data'!$B$29)*5940)/($U$4*$AI$3)</f>
        <v>15.251832382403521</v>
      </c>
      <c r="Y49" s="113">
        <f>(($C49*(Y$6)+'US Data'!$B$28)*5940)/($Y$4*$AI$3)</f>
        <v>3.0441294764807041</v>
      </c>
      <c r="Z49" s="114">
        <f>(($C49*(Z$6)+'US Data'!$B$28)*5940)/($Y$4*$AI$3)</f>
        <v>4.8713199623691272</v>
      </c>
      <c r="AA49" s="114">
        <f>(($C49*(AA$6)+'US Data'!$B$28)*5940)/($Y$4*$AI$3)</f>
        <v>8.52570093414597</v>
      </c>
      <c r="AB49" s="115">
        <f>(($C49+'US Data'!$B$29)*5940)/($Y$4*$AI$3)</f>
        <v>12.201465905922817</v>
      </c>
      <c r="AC49" s="113">
        <f>(($C49*(AC$6)+'US Data'!$B$28)*5940)/($AC$4*$AI$3)</f>
        <v>2.5367745637339199</v>
      </c>
      <c r="AD49" s="114">
        <f>(($C49*(AD$6)+'US Data'!$B$28)*5940)/($AC$4*$AI$3)</f>
        <v>4.0594333019742725</v>
      </c>
      <c r="AE49" s="114">
        <f>(($C49*(AE$6)+'US Data'!$B$28)*5940)/($AC$4*$AI$3)</f>
        <v>7.1047507784549753</v>
      </c>
      <c r="AF49" s="115">
        <f>(($C49+'US Data'!$B$29)*5940)/($AC$4*$AI$3)</f>
        <v>10.167888254935679</v>
      </c>
      <c r="AG49" s="6"/>
      <c r="AH49" s="6"/>
      <c r="AI49" s="6"/>
      <c r="AJ49" s="6"/>
      <c r="AK49" s="6"/>
      <c r="AL49" s="6"/>
      <c r="AM49" s="6"/>
      <c r="AN49" s="6"/>
      <c r="AO49" s="6"/>
    </row>
    <row r="50" spans="2:41" ht="14.4" customHeight="1" x14ac:dyDescent="0.3">
      <c r="B50" s="178"/>
      <c r="C50" s="141">
        <f>(VLOOKUP($B$47,'US Data'!$A$1:$C$24,3,FALSE))/(SQRT($AI$4/D50))</f>
        <v>1.1463866818988167</v>
      </c>
      <c r="D50" s="157">
        <v>50</v>
      </c>
      <c r="E50" s="107">
        <f>(($C50*(E$6)+'US Data'!$B$28)*5940)/($E$4*$AI$3)</f>
        <v>17.017902226197428</v>
      </c>
      <c r="F50" s="108">
        <f>(($C50*(F$6)+'US Data'!$B$28)*5940)/($E$4*$AI$3)</f>
        <v>27.232207561915885</v>
      </c>
      <c r="G50" s="108">
        <f>(($C50*(G$6)+'US Data'!$B$28)*5940)/($E$4*$AI$3)</f>
        <v>47.660818233352792</v>
      </c>
      <c r="H50" s="109">
        <f>(($C50+'US Data'!$B$29)*5940)/($E$4*$AI$3)</f>
        <v>68.196348904789716</v>
      </c>
      <c r="I50" s="107">
        <f>(($C50*(I$6)+'US Data'!$B$28)*5940)/($I$4*$AI$3)</f>
        <v>11.345268150798285</v>
      </c>
      <c r="J50" s="108">
        <f>(($C50*(J$6)+'US Data'!$B$28)*5940)/($I$4*$AI$3)</f>
        <v>18.154805041277257</v>
      </c>
      <c r="K50" s="108">
        <f>(($C50*(K$6)+'US Data'!$B$28)*5940)/($I$4*$AI$3)</f>
        <v>31.773878822235194</v>
      </c>
      <c r="L50" s="109">
        <f>(($C50+'US Data'!$B$29)*5940)/($I$4*$AI$3)</f>
        <v>45.464232603193139</v>
      </c>
      <c r="M50" s="107">
        <f>(($C50*(M$6)+'US Data'!$B$28)*5940)/($M$4*$AI$3)</f>
        <v>8.5089511130987141</v>
      </c>
      <c r="N50" s="108">
        <f>(($C50*(N$6)+'US Data'!$B$28)*5940)/($M$4*$AI$3)</f>
        <v>13.616103780957943</v>
      </c>
      <c r="O50" s="108">
        <f>(($C50*(O$6)+'US Data'!$B$28)*5940)/($M$4*$AI$3)</f>
        <v>23.830409116676396</v>
      </c>
      <c r="P50" s="109">
        <f>(($C50+'US Data'!$B$29)*5940)/($M$4*$AI$3)</f>
        <v>34.098174452394858</v>
      </c>
      <c r="Q50" s="107">
        <f>(($C50*(Q$6)+'US Data'!$B$28)*5940)/($Q$4*$AI$3)</f>
        <v>5.6726340753991424</v>
      </c>
      <c r="R50" s="108">
        <f>(($C50*(R$6)+'US Data'!$B$28)*5940)/($Q$4*$AI$3)</f>
        <v>9.0774025206386284</v>
      </c>
      <c r="S50" s="108">
        <f>(($C50*(S$6)+'US Data'!$B$28)*5940)/($Q$4*$AI$3)</f>
        <v>15.886939411117597</v>
      </c>
      <c r="T50" s="109">
        <f>(($C50+'US Data'!$B$29)*5940)/($Q$4*$AI$3)</f>
        <v>22.732116301596569</v>
      </c>
      <c r="U50" s="107">
        <f>(($C50*(U$6)+'US Data'!$B$28)*5940)/($U$4*$AI$3)</f>
        <v>4.2544755565493571</v>
      </c>
      <c r="V50" s="108">
        <f>(($C50*(V$6)+'US Data'!$B$28)*5940)/($U$4*$AI$3)</f>
        <v>6.8080518904789713</v>
      </c>
      <c r="W50" s="108">
        <f>(($C50*(W$6)+'US Data'!$B$28)*5940)/($U$4*$AI$3)</f>
        <v>11.915204558338198</v>
      </c>
      <c r="X50" s="109">
        <f>(($C50+'US Data'!$B$29)*5940)/($U$4*$AI$3)</f>
        <v>17.049087226197429</v>
      </c>
      <c r="Y50" s="107">
        <f>(($C50*(Y$6)+'US Data'!$B$28)*5940)/($Y$4*$AI$3)</f>
        <v>3.4035804452394856</v>
      </c>
      <c r="Z50" s="108">
        <f>(($C50*(Z$6)+'US Data'!$B$28)*5940)/($Y$4*$AI$3)</f>
        <v>5.4464415123831769</v>
      </c>
      <c r="AA50" s="108">
        <f>(($C50*(AA$6)+'US Data'!$B$28)*5940)/($Y$4*$AI$3)</f>
        <v>9.5321636466705577</v>
      </c>
      <c r="AB50" s="109">
        <f>(($C50+'US Data'!$B$29)*5940)/($Y$4*$AI$3)</f>
        <v>13.639269780957942</v>
      </c>
      <c r="AC50" s="107">
        <f>(($C50*(AC$6)+'US Data'!$B$28)*5940)/($AC$4*$AI$3)</f>
        <v>2.8363170376995712</v>
      </c>
      <c r="AD50" s="108">
        <f>(($C50*(AD$6)+'US Data'!$B$28)*5940)/($AC$4*$AI$3)</f>
        <v>4.5387012603193142</v>
      </c>
      <c r="AE50" s="108">
        <f>(($C50*(AE$6)+'US Data'!$B$28)*5940)/($AC$4*$AI$3)</f>
        <v>7.9434697055587984</v>
      </c>
      <c r="AF50" s="109">
        <f>(($C50+'US Data'!$B$29)*5940)/($AC$4*$AI$3)</f>
        <v>11.366058150798285</v>
      </c>
      <c r="AG50" s="6"/>
      <c r="AH50" s="6"/>
      <c r="AI50" s="6"/>
      <c r="AJ50" s="6"/>
      <c r="AK50" s="6"/>
      <c r="AL50" s="6"/>
      <c r="AM50" s="6"/>
      <c r="AN50" s="6"/>
      <c r="AO50" s="6"/>
    </row>
    <row r="51" spans="2:41" ht="15" customHeight="1" thickBot="1" x14ac:dyDescent="0.35">
      <c r="B51" s="179"/>
      <c r="C51" s="148">
        <f>(VLOOKUP($B$47,'US Data'!$A$1:$C$24,3,FALSE))/(SQRT($AI$4/D51))</f>
        <v>1.2558036905989625</v>
      </c>
      <c r="D51" s="158">
        <v>60</v>
      </c>
      <c r="E51" s="110">
        <f>(($C51*(E$6)+'US Data'!$B$28)*5940)/($E$4*$AI$3)</f>
        <v>18.642744805394592</v>
      </c>
      <c r="F51" s="111">
        <f>(($C51*(F$6)+'US Data'!$B$28)*5940)/($E$4*$AI$3)</f>
        <v>29.83195568863135</v>
      </c>
      <c r="G51" s="111">
        <f>(($C51*(G$6)+'US Data'!$B$28)*5940)/($E$4*$AI$3)</f>
        <v>52.210377455104855</v>
      </c>
      <c r="H51" s="112">
        <f>(($C51+'US Data'!$B$29)*5940)/($E$4*$AI$3)</f>
        <v>74.695719221578372</v>
      </c>
      <c r="I51" s="110">
        <f>(($C51*(I$6)+'US Data'!$B$28)*5940)/($I$4*$AI$3)</f>
        <v>12.428496536929728</v>
      </c>
      <c r="J51" s="111">
        <f>(($C51*(J$6)+'US Data'!$B$28)*5940)/($I$4*$AI$3)</f>
        <v>19.887970459087569</v>
      </c>
      <c r="K51" s="111">
        <f>(($C51*(K$6)+'US Data'!$B$28)*5940)/($I$4*$AI$3)</f>
        <v>34.806918303403236</v>
      </c>
      <c r="L51" s="112">
        <f>(($C51+'US Data'!$B$29)*5940)/($I$4*$AI$3)</f>
        <v>49.797146147718919</v>
      </c>
      <c r="M51" s="110">
        <f>(($C51*(M$6)+'US Data'!$B$28)*5940)/($M$4*$AI$3)</f>
        <v>9.3213724026972962</v>
      </c>
      <c r="N51" s="111">
        <f>(($C51*(N$6)+'US Data'!$B$28)*5940)/($M$4*$AI$3)</f>
        <v>14.915977844315675</v>
      </c>
      <c r="O51" s="111">
        <f>(($C51*(O$6)+'US Data'!$B$28)*5940)/($M$4*$AI$3)</f>
        <v>26.105188727552427</v>
      </c>
      <c r="P51" s="112">
        <f>(($C51+'US Data'!$B$29)*5940)/($M$4*$AI$3)</f>
        <v>37.347859610789186</v>
      </c>
      <c r="Q51" s="110">
        <f>(($C51*(Q$6)+'US Data'!$B$28)*5940)/($Q$4*$AI$3)</f>
        <v>6.2142482684648641</v>
      </c>
      <c r="R51" s="111">
        <f>(($C51*(R$6)+'US Data'!$B$28)*5940)/($Q$4*$AI$3)</f>
        <v>9.9439852295437845</v>
      </c>
      <c r="S51" s="111">
        <f>(($C51*(S$6)+'US Data'!$B$28)*5940)/($Q$4*$AI$3)</f>
        <v>17.403459151701618</v>
      </c>
      <c r="T51" s="112">
        <f>(($C51+'US Data'!$B$29)*5940)/($Q$4*$AI$3)</f>
        <v>24.89857307385946</v>
      </c>
      <c r="U51" s="110">
        <f>(($C51*(U$6)+'US Data'!$B$28)*5940)/($U$4*$AI$3)</f>
        <v>4.6606862013486481</v>
      </c>
      <c r="V51" s="111">
        <f>(($C51*(V$6)+'US Data'!$B$28)*5940)/($U$4*$AI$3)</f>
        <v>7.4579889221578375</v>
      </c>
      <c r="W51" s="111">
        <f>(($C51*(W$6)+'US Data'!$B$28)*5940)/($U$4*$AI$3)</f>
        <v>13.052594363776214</v>
      </c>
      <c r="X51" s="112">
        <f>(($C51+'US Data'!$B$29)*5940)/($U$4*$AI$3)</f>
        <v>18.673929805394593</v>
      </c>
      <c r="Y51" s="110">
        <f>(($C51*(Y$6)+'US Data'!$B$28)*5940)/($Y$4*$AI$3)</f>
        <v>3.7285489610789186</v>
      </c>
      <c r="Z51" s="111">
        <f>(($C51*(Z$6)+'US Data'!$B$28)*5940)/($Y$4*$AI$3)</f>
        <v>5.9663911377262702</v>
      </c>
      <c r="AA51" s="111">
        <f>(($C51*(AA$6)+'US Data'!$B$28)*5940)/($Y$4*$AI$3)</f>
        <v>10.442075491020971</v>
      </c>
      <c r="AB51" s="112">
        <f>(($C51+'US Data'!$B$29)*5940)/($Y$4*$AI$3)</f>
        <v>14.939143844315675</v>
      </c>
      <c r="AC51" s="110">
        <f>(($C51*(AC$6)+'US Data'!$B$28)*5940)/($AC$4*$AI$3)</f>
        <v>3.1071241342324321</v>
      </c>
      <c r="AD51" s="111">
        <f>(($C51*(AD$6)+'US Data'!$B$28)*5940)/($AC$4*$AI$3)</f>
        <v>4.9719926147718922</v>
      </c>
      <c r="AE51" s="111">
        <f>(($C51*(AE$6)+'US Data'!$B$28)*5940)/($AC$4*$AI$3)</f>
        <v>8.7017295758508091</v>
      </c>
      <c r="AF51" s="112">
        <f>(($C51+'US Data'!$B$29)*5940)/($AC$4*$AI$3)</f>
        <v>12.44928653692973</v>
      </c>
      <c r="AG51" s="6"/>
      <c r="AH51" s="6"/>
      <c r="AI51" s="6"/>
      <c r="AJ51" s="6"/>
      <c r="AK51" s="6"/>
      <c r="AL51" s="6"/>
      <c r="AM51" s="6"/>
      <c r="AN51" s="6"/>
      <c r="AO51" s="6"/>
    </row>
    <row r="52" spans="2:41" ht="14.4" customHeight="1" x14ac:dyDescent="0.3">
      <c r="B52" s="180" t="s">
        <v>13</v>
      </c>
      <c r="C52" s="141">
        <f>(VLOOKUP($B$52,'US Data'!$A$1:$C$24,3,FALSE))/(SQRT($AI$4/D52))</f>
        <v>0.81429553742395999</v>
      </c>
      <c r="D52" s="157">
        <v>20</v>
      </c>
      <c r="E52" s="119">
        <f>(($C52*(E$6)+'US Data'!$B$28)*5940)/($E$4*$AI$3)</f>
        <v>12.086348730745806</v>
      </c>
      <c r="F52" s="120">
        <f>(($C52*(F$6)+'US Data'!$B$28)*5940)/($E$4*$AI$3)</f>
        <v>19.341721969193294</v>
      </c>
      <c r="G52" s="120">
        <f>(($C52*(G$6)+'US Data'!$B$28)*5940)/($E$4*$AI$3)</f>
        <v>33.852468446088253</v>
      </c>
      <c r="H52" s="121">
        <f>(($C52+'US Data'!$B$29)*5940)/($E$4*$AI$3)</f>
        <v>48.470134922983227</v>
      </c>
      <c r="I52" s="119">
        <f>(($C52*(I$6)+'US Data'!$B$28)*5940)/($I$4*$AI$3)</f>
        <v>8.0575658204972047</v>
      </c>
      <c r="J52" s="120">
        <f>(($C52*(J$6)+'US Data'!$B$28)*5940)/($I$4*$AI$3)</f>
        <v>12.894481312795529</v>
      </c>
      <c r="K52" s="120">
        <f>(($C52*(K$6)+'US Data'!$B$28)*5940)/($I$4*$AI$3)</f>
        <v>22.568312297392172</v>
      </c>
      <c r="L52" s="121">
        <f>(($C52+'US Data'!$B$29)*5940)/($I$4*$AI$3)</f>
        <v>32.313423281988818</v>
      </c>
      <c r="M52" s="119">
        <f>(($C52*(M$6)+'US Data'!$B$28)*5940)/($M$4*$AI$3)</f>
        <v>6.0431743653729031</v>
      </c>
      <c r="N52" s="120">
        <f>(($C52*(N$6)+'US Data'!$B$28)*5940)/($M$4*$AI$3)</f>
        <v>9.6708609845966471</v>
      </c>
      <c r="O52" s="120">
        <f>(($C52*(O$6)+'US Data'!$B$28)*5940)/($M$4*$AI$3)</f>
        <v>16.926234223044126</v>
      </c>
      <c r="P52" s="121">
        <f>(($C52+'US Data'!$B$29)*5940)/($M$4*$AI$3)</f>
        <v>24.235067461491614</v>
      </c>
      <c r="Q52" s="119">
        <f>(($C52*(Q$6)+'US Data'!$B$28)*5940)/($Q$4*$AI$3)</f>
        <v>4.0287829102486024</v>
      </c>
      <c r="R52" s="120">
        <f>(($C52*(R$6)+'US Data'!$B$28)*5940)/($Q$4*$AI$3)</f>
        <v>6.4472406563977644</v>
      </c>
      <c r="S52" s="120">
        <f>(($C52*(S$6)+'US Data'!$B$28)*5940)/($Q$4*$AI$3)</f>
        <v>11.284156148696086</v>
      </c>
      <c r="T52" s="121">
        <f>(($C52+'US Data'!$B$29)*5940)/($Q$4*$AI$3)</f>
        <v>16.156711640994409</v>
      </c>
      <c r="U52" s="119">
        <f>(($C52*(U$6)+'US Data'!$B$28)*5940)/($U$4*$AI$3)</f>
        <v>3.0215871826864515</v>
      </c>
      <c r="V52" s="120">
        <f>(($C52*(V$6)+'US Data'!$B$28)*5940)/($U$4*$AI$3)</f>
        <v>4.8354304922983236</v>
      </c>
      <c r="W52" s="120">
        <f>(($C52*(W$6)+'US Data'!$B$28)*5940)/($U$4*$AI$3)</f>
        <v>8.4631171115220631</v>
      </c>
      <c r="X52" s="121">
        <f>(($C52+'US Data'!$B$29)*5940)/($U$4*$AI$3)</f>
        <v>12.117533730745807</v>
      </c>
      <c r="Y52" s="119">
        <f>(($C52*(Y$6)+'US Data'!$B$28)*5940)/($Y$4*$AI$3)</f>
        <v>2.4172697461491612</v>
      </c>
      <c r="Z52" s="120">
        <f>(($C52*(Z$6)+'US Data'!$B$28)*5940)/($Y$4*$AI$3)</f>
        <v>3.8683443938386586</v>
      </c>
      <c r="AA52" s="120">
        <f>(($C52*(AA$6)+'US Data'!$B$28)*5940)/($Y$4*$AI$3)</f>
        <v>6.770493689217651</v>
      </c>
      <c r="AB52" s="121">
        <f>(($C52+'US Data'!$B$29)*5940)/($Y$4*$AI$3)</f>
        <v>9.6940269845966451</v>
      </c>
      <c r="AC52" s="119">
        <f>(($C52*(AC$6)+'US Data'!$B$28)*5940)/($AC$4*$AI$3)</f>
        <v>2.0143914551243012</v>
      </c>
      <c r="AD52" s="120">
        <f>(($C52*(AD$6)+'US Data'!$B$28)*5940)/($AC$4*$AI$3)</f>
        <v>3.2236203281988822</v>
      </c>
      <c r="AE52" s="120">
        <f>(($C52*(AE$6)+'US Data'!$B$28)*5940)/($AC$4*$AI$3)</f>
        <v>5.642078074348043</v>
      </c>
      <c r="AF52" s="121">
        <f>(($C52+'US Data'!$B$29)*5940)/($AC$4*$AI$3)</f>
        <v>8.0783558204972046</v>
      </c>
      <c r="AG52" s="6"/>
      <c r="AH52" s="6"/>
      <c r="AI52" s="6"/>
      <c r="AJ52" s="6"/>
      <c r="AK52" s="6"/>
      <c r="AL52" s="6"/>
      <c r="AM52" s="6"/>
      <c r="AN52" s="6"/>
      <c r="AO52" s="6"/>
    </row>
    <row r="53" spans="2:41" ht="14.4" customHeight="1" x14ac:dyDescent="0.3">
      <c r="B53" s="181"/>
      <c r="C53" s="149">
        <f>(VLOOKUP($B$52,'US Data'!$A$1:$C$24,3,FALSE))/(SQRT($AI$4/D53))</f>
        <v>0.99730428325705278</v>
      </c>
      <c r="D53" s="157">
        <v>30</v>
      </c>
      <c r="E53" s="113">
        <f>(($C53*(E$6)+'US Data'!$B$28)*5940)/($E$4*$AI$3)</f>
        <v>14.804028606367234</v>
      </c>
      <c r="F53" s="114">
        <f>(($C53*(F$6)+'US Data'!$B$28)*5940)/($E$4*$AI$3)</f>
        <v>23.690009770187576</v>
      </c>
      <c r="G53" s="114">
        <f>(($C53*(G$6)+'US Data'!$B$28)*5940)/($E$4*$AI$3)</f>
        <v>41.461972097828244</v>
      </c>
      <c r="H53" s="115">
        <f>(($C53+'US Data'!$B$29)*5940)/($E$4*$AI$3)</f>
        <v>59.340854425468933</v>
      </c>
      <c r="I53" s="113">
        <f>(($C53*(I$6)+'US Data'!$B$28)*5940)/($I$4*$AI$3)</f>
        <v>9.8693524042448235</v>
      </c>
      <c r="J53" s="114">
        <f>(($C53*(J$6)+'US Data'!$B$28)*5940)/($I$4*$AI$3)</f>
        <v>15.793339846791717</v>
      </c>
      <c r="K53" s="114">
        <f>(($C53*(K$6)+'US Data'!$B$28)*5940)/($I$4*$AI$3)</f>
        <v>27.641314731885497</v>
      </c>
      <c r="L53" s="115">
        <f>(($C53+'US Data'!$B$29)*5940)/($I$4*$AI$3)</f>
        <v>39.560569616979286</v>
      </c>
      <c r="M53" s="113">
        <f>(($C53*(M$6)+'US Data'!$B$28)*5940)/($M$4*$AI$3)</f>
        <v>7.4020143031836172</v>
      </c>
      <c r="N53" s="114">
        <f>(($C53*(N$6)+'US Data'!$B$28)*5940)/($M$4*$AI$3)</f>
        <v>11.845004885093788</v>
      </c>
      <c r="O53" s="114">
        <f>(($C53*(O$6)+'US Data'!$B$28)*5940)/($M$4*$AI$3)</f>
        <v>20.730986048914122</v>
      </c>
      <c r="P53" s="115">
        <f>(($C53+'US Data'!$B$29)*5940)/($M$4*$AI$3)</f>
        <v>29.670427212734467</v>
      </c>
      <c r="Q53" s="113">
        <f>(($C53*(Q$6)+'US Data'!$B$28)*5940)/($Q$4*$AI$3)</f>
        <v>4.9346762021224118</v>
      </c>
      <c r="R53" s="114">
        <f>(($C53*(R$6)+'US Data'!$B$28)*5940)/($Q$4*$AI$3)</f>
        <v>7.8966699233958586</v>
      </c>
      <c r="S53" s="114">
        <f>(($C53*(S$6)+'US Data'!$B$28)*5940)/($Q$4*$AI$3)</f>
        <v>13.820657365942749</v>
      </c>
      <c r="T53" s="115">
        <f>(($C53+'US Data'!$B$29)*5940)/($Q$4*$AI$3)</f>
        <v>19.780284808489643</v>
      </c>
      <c r="U53" s="113">
        <f>(($C53*(U$6)+'US Data'!$B$28)*5940)/($U$4*$AI$3)</f>
        <v>3.7010071515918086</v>
      </c>
      <c r="V53" s="114">
        <f>(($C53*(V$6)+'US Data'!$B$28)*5940)/($U$4*$AI$3)</f>
        <v>5.922502442546894</v>
      </c>
      <c r="W53" s="114">
        <f>(($C53*(W$6)+'US Data'!$B$28)*5940)/($U$4*$AI$3)</f>
        <v>10.365493024457061</v>
      </c>
      <c r="X53" s="115">
        <f>(($C53+'US Data'!$B$29)*5940)/($U$4*$AI$3)</f>
        <v>14.835213606367233</v>
      </c>
      <c r="Y53" s="113">
        <f>(($C53*(Y$6)+'US Data'!$B$28)*5940)/($Y$4*$AI$3)</f>
        <v>2.9608057212734469</v>
      </c>
      <c r="Z53" s="114">
        <f>(($C53*(Z$6)+'US Data'!$B$28)*5940)/($Y$4*$AI$3)</f>
        <v>4.7380019540375153</v>
      </c>
      <c r="AA53" s="114">
        <f>(($C53*(AA$6)+'US Data'!$B$28)*5940)/($Y$4*$AI$3)</f>
        <v>8.2923944195656496</v>
      </c>
      <c r="AB53" s="115">
        <f>(($C53+'US Data'!$B$29)*5940)/($Y$4*$AI$3)</f>
        <v>11.868170885093786</v>
      </c>
      <c r="AC53" s="113">
        <f>(($C53*(AC$6)+'US Data'!$B$28)*5940)/($AC$4*$AI$3)</f>
        <v>2.4673381010612059</v>
      </c>
      <c r="AD53" s="114">
        <f>(($C53*(AD$6)+'US Data'!$B$28)*5940)/($AC$4*$AI$3)</f>
        <v>3.9483349616979293</v>
      </c>
      <c r="AE53" s="114">
        <f>(($C53*(AE$6)+'US Data'!$B$28)*5940)/($AC$4*$AI$3)</f>
        <v>6.9103286829713744</v>
      </c>
      <c r="AF53" s="115">
        <f>(($C53+'US Data'!$B$29)*5940)/($AC$4*$AI$3)</f>
        <v>9.8901424042448216</v>
      </c>
      <c r="AG53" s="6"/>
      <c r="AH53" s="6"/>
      <c r="AI53" s="6"/>
      <c r="AJ53" s="6"/>
      <c r="AK53" s="6"/>
      <c r="AL53" s="6"/>
      <c r="AM53" s="6"/>
      <c r="AN53" s="6"/>
      <c r="AO53" s="6"/>
    </row>
    <row r="54" spans="2:41" ht="14.4" customHeight="1" x14ac:dyDescent="0.3">
      <c r="B54" s="181"/>
      <c r="C54" s="141">
        <f>(VLOOKUP($B$52,'US Data'!$A$1:$C$24,3,FALSE))/(SQRT($AI$4/D54))</f>
        <v>1.1515877928048524</v>
      </c>
      <c r="D54" s="157">
        <v>40</v>
      </c>
      <c r="E54" s="107">
        <f>(($C54*(E$6)+'US Data'!$B$28)*5940)/($E$4*$AI$3)</f>
        <v>17.095138723152058</v>
      </c>
      <c r="F54" s="108">
        <f>(($C54*(F$6)+'US Data'!$B$28)*5940)/($E$4*$AI$3)</f>
        <v>27.355785957043295</v>
      </c>
      <c r="G54" s="108">
        <f>(($C54*(G$6)+'US Data'!$B$28)*5940)/($E$4*$AI$3)</f>
        <v>47.877080424825763</v>
      </c>
      <c r="H54" s="109">
        <f>(($C54+'US Data'!$B$29)*5940)/($E$4*$AI$3)</f>
        <v>68.505294892608234</v>
      </c>
      <c r="I54" s="107">
        <f>(($C54*(I$6)+'US Data'!$B$28)*5940)/($I$4*$AI$3)</f>
        <v>11.396759148768039</v>
      </c>
      <c r="J54" s="108">
        <f>(($C54*(J$6)+'US Data'!$B$28)*5940)/($I$4*$AI$3)</f>
        <v>18.237190638028864</v>
      </c>
      <c r="K54" s="108">
        <f>(($C54*(K$6)+'US Data'!$B$28)*5940)/($I$4*$AI$3)</f>
        <v>31.918053616550509</v>
      </c>
      <c r="L54" s="109">
        <f>(($C54+'US Data'!$B$29)*5940)/($I$4*$AI$3)</f>
        <v>45.670196595072156</v>
      </c>
      <c r="M54" s="107">
        <f>(($C54*(M$6)+'US Data'!$B$28)*5940)/($M$4*$AI$3)</f>
        <v>8.5475693615760289</v>
      </c>
      <c r="N54" s="108">
        <f>(($C54*(N$6)+'US Data'!$B$28)*5940)/($M$4*$AI$3)</f>
        <v>13.677892978521648</v>
      </c>
      <c r="O54" s="108">
        <f>(($C54*(O$6)+'US Data'!$B$28)*5940)/($M$4*$AI$3)</f>
        <v>23.938540212412882</v>
      </c>
      <c r="P54" s="109">
        <f>(($C54+'US Data'!$B$29)*5940)/($M$4*$AI$3)</f>
        <v>34.252647446304117</v>
      </c>
      <c r="Q54" s="107">
        <f>(($C54*(Q$6)+'US Data'!$B$28)*5940)/($Q$4*$AI$3)</f>
        <v>5.6983795743840195</v>
      </c>
      <c r="R54" s="108">
        <f>(($C54*(R$6)+'US Data'!$B$28)*5940)/($Q$4*$AI$3)</f>
        <v>9.1185953190144318</v>
      </c>
      <c r="S54" s="108">
        <f>(($C54*(S$6)+'US Data'!$B$28)*5940)/($Q$4*$AI$3)</f>
        <v>15.959026808275254</v>
      </c>
      <c r="T54" s="109">
        <f>(($C54+'US Data'!$B$29)*5940)/($Q$4*$AI$3)</f>
        <v>22.835098297536078</v>
      </c>
      <c r="U54" s="107">
        <f>(($C54*(U$6)+'US Data'!$B$28)*5940)/($U$4*$AI$3)</f>
        <v>4.2737846807880144</v>
      </c>
      <c r="V54" s="108">
        <f>(($C54*(V$6)+'US Data'!$B$28)*5940)/($U$4*$AI$3)</f>
        <v>6.8389464892608238</v>
      </c>
      <c r="W54" s="108">
        <f>(($C54*(W$6)+'US Data'!$B$28)*5940)/($U$4*$AI$3)</f>
        <v>11.969270106206441</v>
      </c>
      <c r="X54" s="109">
        <f>(($C54+'US Data'!$B$29)*5940)/($U$4*$AI$3)</f>
        <v>17.126323723152058</v>
      </c>
      <c r="Y54" s="107">
        <f>(($C54*(Y$6)+'US Data'!$B$28)*5940)/($Y$4*$AI$3)</f>
        <v>3.4190277446304118</v>
      </c>
      <c r="Z54" s="108">
        <f>(($C54*(Z$6)+'US Data'!$B$28)*5940)/($Y$4*$AI$3)</f>
        <v>5.4711571914086585</v>
      </c>
      <c r="AA54" s="108">
        <f>(($C54*(AA$6)+'US Data'!$B$28)*5940)/($Y$4*$AI$3)</f>
        <v>9.575416084965152</v>
      </c>
      <c r="AB54" s="109">
        <f>(($C54+'US Data'!$B$29)*5940)/($Y$4*$AI$3)</f>
        <v>13.701058978521647</v>
      </c>
      <c r="AC54" s="107">
        <f>(($C54*(AC$6)+'US Data'!$B$28)*5940)/($AC$4*$AI$3)</f>
        <v>2.8491897871920098</v>
      </c>
      <c r="AD54" s="108">
        <f>(($C54*(AD$6)+'US Data'!$B$28)*5940)/($AC$4*$AI$3)</f>
        <v>4.5592976595072159</v>
      </c>
      <c r="AE54" s="108">
        <f>(($C54*(AE$6)+'US Data'!$B$28)*5940)/($AC$4*$AI$3)</f>
        <v>7.9795134041376272</v>
      </c>
      <c r="AF54" s="109">
        <f>(($C54+'US Data'!$B$29)*5940)/($AC$4*$AI$3)</f>
        <v>11.417549148768039</v>
      </c>
      <c r="AG54" s="6"/>
      <c r="AH54" s="6"/>
      <c r="AI54" s="6"/>
      <c r="AJ54" s="6"/>
      <c r="AK54" s="6"/>
      <c r="AL54" s="6"/>
      <c r="AM54" s="6"/>
      <c r="AN54" s="6"/>
      <c r="AO54" s="6"/>
    </row>
    <row r="55" spans="2:41" ht="14.4" customHeight="1" x14ac:dyDescent="0.3">
      <c r="B55" s="181"/>
      <c r="C55" s="149">
        <f>(VLOOKUP($B$52,'US Data'!$A$1:$C$24,3,FALSE))/(SQRT($AI$4/D55))</f>
        <v>1.2875142933852965</v>
      </c>
      <c r="D55" s="157">
        <v>50</v>
      </c>
      <c r="E55" s="113">
        <f>(($C55*(E$6)+'US Data'!$B$28)*5940)/($E$4*$AI$3)</f>
        <v>19.113647256771657</v>
      </c>
      <c r="F55" s="114">
        <f>(($C55*(F$6)+'US Data'!$B$28)*5940)/($E$4*$AI$3)</f>
        <v>30.585399610834646</v>
      </c>
      <c r="G55" s="114">
        <f>(($C55*(G$6)+'US Data'!$B$28)*5940)/($E$4*$AI$3)</f>
        <v>53.528904318960628</v>
      </c>
      <c r="H55" s="115">
        <f>(($C55+'US Data'!$B$29)*5940)/($E$4*$AI$3)</f>
        <v>76.579329027086615</v>
      </c>
      <c r="I55" s="113">
        <f>(($C55*(I$6)+'US Data'!$B$28)*5940)/($I$4*$AI$3)</f>
        <v>12.742431504514437</v>
      </c>
      <c r="J55" s="114">
        <f>(($C55*(J$6)+'US Data'!$B$28)*5940)/($I$4*$AI$3)</f>
        <v>20.390266407223098</v>
      </c>
      <c r="K55" s="114">
        <f>(($C55*(K$6)+'US Data'!$B$28)*5940)/($I$4*$AI$3)</f>
        <v>35.685936212640421</v>
      </c>
      <c r="L55" s="115">
        <f>(($C55+'US Data'!$B$29)*5940)/($I$4*$AI$3)</f>
        <v>51.052886018057741</v>
      </c>
      <c r="M55" s="113">
        <f>(($C55*(M$6)+'US Data'!$B$28)*5940)/($M$4*$AI$3)</f>
        <v>9.5568236283858283</v>
      </c>
      <c r="N55" s="114">
        <f>(($C55*(N$6)+'US Data'!$B$28)*5940)/($M$4*$AI$3)</f>
        <v>15.292699805417323</v>
      </c>
      <c r="O55" s="114">
        <f>(($C55*(O$6)+'US Data'!$B$28)*5940)/($M$4*$AI$3)</f>
        <v>26.764452159480314</v>
      </c>
      <c r="P55" s="115">
        <f>(($C55+'US Data'!$B$29)*5940)/($M$4*$AI$3)</f>
        <v>38.289664513543308</v>
      </c>
      <c r="Q55" s="113">
        <f>(($C55*(Q$6)+'US Data'!$B$28)*5940)/($Q$4*$AI$3)</f>
        <v>6.3712157522572186</v>
      </c>
      <c r="R55" s="114">
        <f>(($C55*(R$6)+'US Data'!$B$28)*5940)/($Q$4*$AI$3)</f>
        <v>10.195133203611549</v>
      </c>
      <c r="S55" s="114">
        <f>(($C55*(S$6)+'US Data'!$B$28)*5940)/($Q$4*$AI$3)</f>
        <v>17.84296810632021</v>
      </c>
      <c r="T55" s="115">
        <f>(($C55+'US Data'!$B$29)*5940)/($Q$4*$AI$3)</f>
        <v>25.526443009028871</v>
      </c>
      <c r="U55" s="113">
        <f>(($C55*(U$6)+'US Data'!$B$28)*5940)/($U$4*$AI$3)</f>
        <v>4.7784118141929142</v>
      </c>
      <c r="V55" s="114">
        <f>(($C55*(V$6)+'US Data'!$B$28)*5940)/($U$4*$AI$3)</f>
        <v>7.6463499027086614</v>
      </c>
      <c r="W55" s="114">
        <f>(($C55*(W$6)+'US Data'!$B$28)*5940)/($U$4*$AI$3)</f>
        <v>13.382226079740157</v>
      </c>
      <c r="X55" s="115">
        <f>(($C55+'US Data'!$B$29)*5940)/($U$4*$AI$3)</f>
        <v>19.144832256771654</v>
      </c>
      <c r="Y55" s="113">
        <f>(($C55*(Y$6)+'US Data'!$B$28)*5940)/($Y$4*$AI$3)</f>
        <v>3.8227294513543311</v>
      </c>
      <c r="Z55" s="114">
        <f>(($C55*(Z$6)+'US Data'!$B$28)*5940)/($Y$4*$AI$3)</f>
        <v>6.1170799221669299</v>
      </c>
      <c r="AA55" s="114">
        <f>(($C55*(AA$6)+'US Data'!$B$28)*5940)/($Y$4*$AI$3)</f>
        <v>10.705780863792127</v>
      </c>
      <c r="AB55" s="115">
        <f>(($C55+'US Data'!$B$29)*5940)/($Y$4*$AI$3)</f>
        <v>15.315865805417323</v>
      </c>
      <c r="AC55" s="113">
        <f>(($C55*(AC$6)+'US Data'!$B$28)*5940)/($AC$4*$AI$3)</f>
        <v>3.1856078761286093</v>
      </c>
      <c r="AD55" s="114">
        <f>(($C55*(AD$6)+'US Data'!$B$28)*5940)/($AC$4*$AI$3)</f>
        <v>5.0975666018057746</v>
      </c>
      <c r="AE55" s="114">
        <f>(($C55*(AE$6)+'US Data'!$B$28)*5940)/($AC$4*$AI$3)</f>
        <v>8.9214840531601052</v>
      </c>
      <c r="AF55" s="115">
        <f>(($C55+'US Data'!$B$29)*5940)/($AC$4*$AI$3)</f>
        <v>12.763221504514435</v>
      </c>
      <c r="AG55" s="6"/>
      <c r="AH55" s="6"/>
      <c r="AI55" s="6"/>
      <c r="AJ55" s="6"/>
      <c r="AK55" s="6"/>
      <c r="AL55" s="6"/>
      <c r="AM55" s="6"/>
      <c r="AN55" s="6"/>
      <c r="AO55" s="6"/>
    </row>
    <row r="56" spans="2:41" ht="14.4" customHeight="1" thickBot="1" x14ac:dyDescent="0.35">
      <c r="B56" s="182"/>
      <c r="C56" s="145">
        <f>(VLOOKUP($B$52,'US Data'!$A$1:$C$24,3,FALSE))/(SQRT($AI$4/D56))</f>
        <v>1.4104012431949029</v>
      </c>
      <c r="D56" s="158">
        <v>60</v>
      </c>
      <c r="E56" s="116">
        <f>(($C56*(E$6)+'US Data'!$B$28)*5940)/($E$4*$AI$3)</f>
        <v>20.938518461444311</v>
      </c>
      <c r="F56" s="117">
        <f>(($C56*(F$6)+'US Data'!$B$28)*5940)/($E$4*$AI$3)</f>
        <v>33.505193538310891</v>
      </c>
      <c r="G56" s="117">
        <f>(($C56*(G$6)+'US Data'!$B$28)*5940)/($E$4*$AI$3)</f>
        <v>58.63854369204406</v>
      </c>
      <c r="H56" s="118">
        <f>(($C56+'US Data'!$B$29)*5940)/($E$4*$AI$3)</f>
        <v>83.878813845777245</v>
      </c>
      <c r="I56" s="116">
        <f>(($C56*(I$6)+'US Data'!$B$28)*5940)/($I$4*$AI$3)</f>
        <v>13.959012307629539</v>
      </c>
      <c r="J56" s="117">
        <f>(($C56*(J$6)+'US Data'!$B$28)*5940)/($I$4*$AI$3)</f>
        <v>22.336795692207261</v>
      </c>
      <c r="K56" s="117">
        <f>(($C56*(K$6)+'US Data'!$B$28)*5940)/($I$4*$AI$3)</f>
        <v>39.092362461362704</v>
      </c>
      <c r="L56" s="118">
        <f>(($C56+'US Data'!$B$29)*5940)/($I$4*$AI$3)</f>
        <v>55.919209230518163</v>
      </c>
      <c r="M56" s="116">
        <f>(($C56*(M$6)+'US Data'!$B$28)*5940)/($M$4*$AI$3)</f>
        <v>10.469259230722155</v>
      </c>
      <c r="N56" s="117">
        <f>(($C56*(N$6)+'US Data'!$B$28)*5940)/($M$4*$AI$3)</f>
        <v>16.752596769155446</v>
      </c>
      <c r="O56" s="117">
        <f>(($C56*(O$6)+'US Data'!$B$28)*5940)/($M$4*$AI$3)</f>
        <v>29.31927184602203</v>
      </c>
      <c r="P56" s="118">
        <f>(($C56+'US Data'!$B$29)*5940)/($M$4*$AI$3)</f>
        <v>41.939406922888622</v>
      </c>
      <c r="Q56" s="116">
        <f>(($C56*(Q$6)+'US Data'!$B$28)*5940)/($Q$4*$AI$3)</f>
        <v>6.9795061538147696</v>
      </c>
      <c r="R56" s="117">
        <f>(($C56*(R$6)+'US Data'!$B$28)*5940)/($Q$4*$AI$3)</f>
        <v>11.16839784610363</v>
      </c>
      <c r="S56" s="117">
        <f>(($C56*(S$6)+'US Data'!$B$28)*5940)/($Q$4*$AI$3)</f>
        <v>19.546181230681352</v>
      </c>
      <c r="T56" s="118">
        <f>(($C56+'US Data'!$B$29)*5940)/($Q$4*$AI$3)</f>
        <v>27.959604615259082</v>
      </c>
      <c r="U56" s="116">
        <f>(($C56*(U$6)+'US Data'!$B$28)*5940)/($U$4*$AI$3)</f>
        <v>5.2346296153610776</v>
      </c>
      <c r="V56" s="117">
        <f>(($C56*(V$6)+'US Data'!$B$28)*5940)/($U$4*$AI$3)</f>
        <v>8.3762983845777228</v>
      </c>
      <c r="W56" s="117">
        <f>(($C56*(W$6)+'US Data'!$B$28)*5940)/($U$4*$AI$3)</f>
        <v>14.659635923011015</v>
      </c>
      <c r="X56" s="118">
        <f>(($C56+'US Data'!$B$29)*5940)/($U$4*$AI$3)</f>
        <v>20.969703461444311</v>
      </c>
      <c r="Y56" s="116">
        <f>(($C56*(Y$6)+'US Data'!$B$28)*5940)/($Y$4*$AI$3)</f>
        <v>4.1877036922888617</v>
      </c>
      <c r="Z56" s="117">
        <f>(($C56*(Z$6)+'US Data'!$B$28)*5940)/($Y$4*$AI$3)</f>
        <v>6.7010387076621782</v>
      </c>
      <c r="AA56" s="117">
        <f>(($C56*(AA$6)+'US Data'!$B$28)*5940)/($Y$4*$AI$3)</f>
        <v>11.727708738408811</v>
      </c>
      <c r="AB56" s="118">
        <f>(($C56+'US Data'!$B$29)*5940)/($Y$4*$AI$3)</f>
        <v>16.775762769155449</v>
      </c>
      <c r="AC56" s="116">
        <f>(($C56*(AC$6)+'US Data'!$B$28)*5940)/($AC$4*$AI$3)</f>
        <v>3.4897530769073848</v>
      </c>
      <c r="AD56" s="117">
        <f>(($C56*(AD$6)+'US Data'!$B$28)*5940)/($AC$4*$AI$3)</f>
        <v>5.5841989230518152</v>
      </c>
      <c r="AE56" s="117">
        <f>(($C56*(AE$6)+'US Data'!$B$28)*5940)/($AC$4*$AI$3)</f>
        <v>9.773090615340676</v>
      </c>
      <c r="AF56" s="118">
        <f>(($C56+'US Data'!$B$29)*5940)/($AC$4*$AI$3)</f>
        <v>13.979802307629541</v>
      </c>
      <c r="AG56" s="6"/>
      <c r="AH56" s="6"/>
      <c r="AI56" s="6"/>
      <c r="AJ56" s="6"/>
      <c r="AK56" s="6"/>
      <c r="AL56" s="6"/>
      <c r="AM56" s="6"/>
      <c r="AN56" s="6"/>
      <c r="AO56" s="6"/>
    </row>
    <row r="57" spans="2:41" ht="15" customHeight="1" x14ac:dyDescent="0.3"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6"/>
      <c r="AH57" s="6"/>
      <c r="AI57" s="6"/>
      <c r="AJ57" s="6"/>
      <c r="AK57" s="6"/>
      <c r="AL57" s="6"/>
      <c r="AM57" s="6"/>
      <c r="AN57" s="6"/>
      <c r="AO57" s="6"/>
    </row>
    <row r="58" spans="2:41" ht="14.4" customHeight="1" x14ac:dyDescent="0.3">
      <c r="D58" s="65"/>
      <c r="AG58" s="6"/>
      <c r="AH58" s="6"/>
      <c r="AI58" s="6"/>
      <c r="AJ58" s="6"/>
      <c r="AK58" s="6"/>
      <c r="AL58" s="6"/>
      <c r="AM58" s="6"/>
      <c r="AN58" s="6"/>
      <c r="AO58" s="6"/>
    </row>
    <row r="59" spans="2:41" ht="14.4" customHeight="1" x14ac:dyDescent="0.3">
      <c r="D59" s="65"/>
      <c r="AG59" s="6"/>
      <c r="AH59" s="6"/>
      <c r="AI59" s="6"/>
      <c r="AJ59" s="6"/>
      <c r="AK59" s="6"/>
      <c r="AL59" s="6"/>
      <c r="AM59" s="6"/>
      <c r="AN59" s="6"/>
      <c r="AO59" s="6"/>
    </row>
    <row r="60" spans="2:41" ht="14.4" customHeight="1" x14ac:dyDescent="0.3">
      <c r="D60" s="65"/>
      <c r="AG60" s="6"/>
      <c r="AH60" s="6"/>
      <c r="AI60" s="6"/>
      <c r="AJ60" s="6"/>
      <c r="AK60" s="6"/>
      <c r="AL60" s="6"/>
      <c r="AM60" s="6"/>
      <c r="AN60" s="6"/>
      <c r="AO60" s="6"/>
    </row>
    <row r="61" spans="2:41" ht="14.4" customHeight="1" x14ac:dyDescent="0.3">
      <c r="D61" s="65"/>
      <c r="AG61" s="6"/>
      <c r="AH61" s="6"/>
      <c r="AI61" s="6"/>
      <c r="AJ61" s="6"/>
      <c r="AK61" s="6"/>
      <c r="AL61" s="6"/>
      <c r="AM61" s="6"/>
      <c r="AN61" s="6"/>
      <c r="AO61" s="6"/>
    </row>
    <row r="62" spans="2:41" ht="14.4" customHeight="1" x14ac:dyDescent="0.3">
      <c r="D62" s="65"/>
      <c r="AG62" s="6"/>
      <c r="AH62" s="6"/>
      <c r="AI62" s="6"/>
      <c r="AJ62" s="6"/>
      <c r="AK62" s="6"/>
      <c r="AL62" s="6"/>
      <c r="AM62" s="6"/>
      <c r="AN62" s="6"/>
      <c r="AO62" s="6"/>
    </row>
    <row r="63" spans="2:41" ht="15" customHeight="1" x14ac:dyDescent="0.3">
      <c r="D63" s="65"/>
      <c r="AG63" s="6"/>
      <c r="AH63" s="6"/>
      <c r="AI63" s="6"/>
      <c r="AJ63" s="6"/>
      <c r="AK63" s="6"/>
      <c r="AL63" s="6"/>
      <c r="AM63" s="6"/>
      <c r="AN63" s="6"/>
      <c r="AO63" s="6"/>
    </row>
    <row r="64" spans="2:41" x14ac:dyDescent="0.3">
      <c r="D64" s="65"/>
      <c r="AG64" s="6"/>
      <c r="AH64" s="6"/>
      <c r="AI64" s="6"/>
      <c r="AJ64" s="6"/>
      <c r="AK64" s="6"/>
      <c r="AL64" s="6"/>
      <c r="AM64" s="6"/>
      <c r="AN64" s="6"/>
      <c r="AO64" s="6"/>
    </row>
    <row r="65" spans="2:41" x14ac:dyDescent="0.3">
      <c r="D65" s="65"/>
      <c r="AG65" s="6"/>
      <c r="AH65" s="6"/>
      <c r="AI65" s="6"/>
      <c r="AJ65" s="6"/>
      <c r="AK65" s="6"/>
      <c r="AL65" s="6"/>
      <c r="AM65" s="6"/>
      <c r="AN65" s="6"/>
      <c r="AO65" s="6"/>
    </row>
    <row r="66" spans="2:41" x14ac:dyDescent="0.3">
      <c r="D66" s="65"/>
      <c r="AG66" s="6"/>
      <c r="AH66" s="6"/>
      <c r="AI66" s="6"/>
      <c r="AJ66" s="6"/>
      <c r="AK66" s="6"/>
      <c r="AL66" s="6"/>
      <c r="AM66" s="6"/>
      <c r="AN66" s="6"/>
      <c r="AO66" s="6"/>
    </row>
    <row r="67" spans="2:41" x14ac:dyDescent="0.3">
      <c r="D67" s="65"/>
      <c r="AG67" s="6"/>
      <c r="AH67" s="6"/>
      <c r="AI67" s="6"/>
      <c r="AJ67" s="6"/>
      <c r="AK67" s="6"/>
      <c r="AL67" s="6"/>
      <c r="AM67" s="6"/>
      <c r="AN67" s="6"/>
      <c r="AO67" s="6"/>
    </row>
    <row r="68" spans="2:41" x14ac:dyDescent="0.3">
      <c r="D68" s="65"/>
      <c r="AG68" s="6"/>
      <c r="AH68" s="6"/>
      <c r="AI68" s="6"/>
      <c r="AJ68" s="6"/>
      <c r="AK68" s="6"/>
      <c r="AL68" s="6"/>
      <c r="AM68" s="6"/>
      <c r="AN68" s="6"/>
      <c r="AO68" s="6"/>
    </row>
    <row r="69" spans="2:41" x14ac:dyDescent="0.3">
      <c r="D69" s="65"/>
      <c r="AG69" s="6"/>
      <c r="AH69" s="6"/>
      <c r="AI69" s="6"/>
      <c r="AJ69" s="6"/>
      <c r="AK69" s="6"/>
      <c r="AL69" s="6"/>
      <c r="AM69" s="6"/>
      <c r="AN69" s="6"/>
      <c r="AO69" s="6"/>
    </row>
    <row r="70" spans="2:41" x14ac:dyDescent="0.3">
      <c r="D70" s="65"/>
      <c r="AG70" s="6"/>
      <c r="AH70" s="6"/>
      <c r="AI70" s="6"/>
      <c r="AJ70" s="6"/>
      <c r="AK70" s="6"/>
      <c r="AL70" s="6"/>
      <c r="AM70" s="6"/>
      <c r="AN70" s="6"/>
      <c r="AO70" s="6"/>
    </row>
    <row r="71" spans="2:41" x14ac:dyDescent="0.3">
      <c r="D71" s="65"/>
      <c r="AG71" s="6"/>
      <c r="AH71" s="6"/>
      <c r="AI71" s="6"/>
      <c r="AJ71" s="6"/>
      <c r="AK71" s="6"/>
      <c r="AL71" s="6"/>
      <c r="AM71" s="6"/>
      <c r="AN71" s="6"/>
      <c r="AO71" s="6"/>
    </row>
    <row r="72" spans="2:41" x14ac:dyDescent="0.3">
      <c r="D72" s="65"/>
      <c r="AG72" s="6"/>
      <c r="AH72" s="6"/>
      <c r="AI72" s="6"/>
      <c r="AJ72" s="6"/>
      <c r="AK72" s="6"/>
      <c r="AL72" s="6"/>
      <c r="AM72" s="6"/>
      <c r="AN72" s="6"/>
      <c r="AO72" s="6"/>
    </row>
    <row r="73" spans="2:41" x14ac:dyDescent="0.3">
      <c r="D73" s="65"/>
      <c r="AG73" s="6"/>
      <c r="AH73" s="6"/>
      <c r="AI73" s="6"/>
      <c r="AJ73" s="6"/>
      <c r="AK73" s="6"/>
      <c r="AL73" s="6"/>
      <c r="AM73" s="6"/>
      <c r="AN73" s="6"/>
      <c r="AO73" s="6"/>
    </row>
    <row r="74" spans="2:41" x14ac:dyDescent="0.3">
      <c r="D74" s="65"/>
      <c r="AG74" s="6"/>
      <c r="AH74" s="6"/>
      <c r="AI74" s="6"/>
      <c r="AJ74" s="6"/>
      <c r="AK74" s="6"/>
      <c r="AL74" s="6"/>
      <c r="AM74" s="6"/>
      <c r="AN74" s="6"/>
      <c r="AO74" s="6"/>
    </row>
    <row r="75" spans="2:41" x14ac:dyDescent="0.3">
      <c r="D75" s="65"/>
      <c r="AG75" s="6"/>
      <c r="AH75" s="6"/>
      <c r="AI75" s="6"/>
      <c r="AJ75" s="6"/>
      <c r="AK75" s="6"/>
      <c r="AL75" s="6"/>
      <c r="AM75" s="6"/>
      <c r="AN75" s="6"/>
      <c r="AO75" s="6"/>
    </row>
    <row r="76" spans="2:41" x14ac:dyDescent="0.3">
      <c r="D76" s="65"/>
      <c r="AG76" s="6"/>
      <c r="AH76" s="6"/>
      <c r="AI76" s="6"/>
      <c r="AJ76" s="6"/>
      <c r="AK76" s="6"/>
      <c r="AL76" s="6"/>
      <c r="AM76" s="6"/>
      <c r="AN76" s="6"/>
      <c r="AO76" s="6"/>
    </row>
    <row r="77" spans="2:41" x14ac:dyDescent="0.3">
      <c r="D77" s="65"/>
      <c r="AG77" s="6"/>
      <c r="AH77" s="6"/>
      <c r="AI77" s="4"/>
      <c r="AJ77" s="4"/>
      <c r="AK77" s="4"/>
      <c r="AL77" s="4"/>
      <c r="AM77" s="4"/>
      <c r="AN77" s="4"/>
      <c r="AO77" s="4"/>
    </row>
    <row r="78" spans="2:41" s="51" customFormat="1" x14ac:dyDescent="0.3">
      <c r="B78" s="58"/>
      <c r="C78" s="6"/>
      <c r="D78" s="65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49"/>
      <c r="AH78" s="49"/>
      <c r="AI78" s="50"/>
      <c r="AJ78" s="171"/>
      <c r="AK78" s="171"/>
      <c r="AL78" s="171"/>
      <c r="AM78" s="40"/>
      <c r="AN78" s="41"/>
      <c r="AO78" s="40"/>
    </row>
    <row r="79" spans="2:41" s="51" customFormat="1" x14ac:dyDescent="0.3">
      <c r="B79" s="58"/>
      <c r="C79" s="6"/>
      <c r="D79" s="65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49"/>
      <c r="AH79" s="49"/>
      <c r="AI79" s="50"/>
      <c r="AJ79" s="171"/>
      <c r="AK79" s="171"/>
      <c r="AL79" s="171"/>
      <c r="AM79" s="40"/>
      <c r="AN79" s="41"/>
      <c r="AO79" s="40"/>
    </row>
    <row r="80" spans="2:41" x14ac:dyDescent="0.3">
      <c r="D80" s="65"/>
      <c r="AI80" s="53"/>
      <c r="AJ80" s="171"/>
      <c r="AK80" s="171"/>
      <c r="AL80" s="171"/>
      <c r="AM80" s="33"/>
      <c r="AN80" s="42"/>
      <c r="AO80" s="33"/>
    </row>
    <row r="81" spans="4:41" x14ac:dyDescent="0.3">
      <c r="D81" s="65"/>
      <c r="AI81" s="53"/>
      <c r="AJ81" s="171"/>
      <c r="AK81" s="171"/>
      <c r="AL81" s="171"/>
      <c r="AM81" s="33"/>
      <c r="AN81" s="42"/>
      <c r="AO81" s="33"/>
    </row>
    <row r="82" spans="4:41" x14ac:dyDescent="0.3">
      <c r="D82" s="65"/>
      <c r="AI82" s="53"/>
      <c r="AJ82" s="171"/>
      <c r="AK82" s="171"/>
      <c r="AL82" s="171"/>
      <c r="AM82" s="33"/>
      <c r="AN82" s="42"/>
      <c r="AO82" s="33"/>
    </row>
    <row r="83" spans="4:41" x14ac:dyDescent="0.3">
      <c r="D83" s="65"/>
      <c r="AI83" s="53"/>
      <c r="AJ83" s="171"/>
      <c r="AK83" s="171"/>
      <c r="AL83" s="171"/>
      <c r="AM83" s="33"/>
      <c r="AN83" s="42"/>
      <c r="AO83" s="33"/>
    </row>
    <row r="84" spans="4:41" x14ac:dyDescent="0.3">
      <c r="D84" s="65"/>
      <c r="AI84" s="53"/>
      <c r="AJ84" s="171"/>
      <c r="AK84" s="171"/>
      <c r="AL84" s="171"/>
      <c r="AM84" s="50"/>
      <c r="AN84" s="48"/>
      <c r="AO84" s="50"/>
    </row>
    <row r="85" spans="4:41" x14ac:dyDescent="0.3">
      <c r="D85" s="65"/>
      <c r="AJ85" s="170"/>
      <c r="AK85" s="170"/>
      <c r="AL85" s="170"/>
      <c r="AM85" s="49"/>
      <c r="AN85" s="54"/>
      <c r="AO85" s="49"/>
    </row>
    <row r="86" spans="4:41" x14ac:dyDescent="0.3">
      <c r="D86" s="65"/>
    </row>
    <row r="87" spans="4:41" x14ac:dyDescent="0.3">
      <c r="D87" s="65"/>
    </row>
    <row r="88" spans="4:41" x14ac:dyDescent="0.3">
      <c r="D88" s="65"/>
    </row>
    <row r="89" spans="4:41" x14ac:dyDescent="0.3">
      <c r="D89" s="65"/>
    </row>
    <row r="90" spans="4:41" x14ac:dyDescent="0.3">
      <c r="D90" s="65"/>
    </row>
    <row r="91" spans="4:41" x14ac:dyDescent="0.3">
      <c r="D91" s="65"/>
    </row>
    <row r="92" spans="4:41" x14ac:dyDescent="0.3">
      <c r="D92" s="65"/>
    </row>
    <row r="93" spans="4:41" x14ac:dyDescent="0.3">
      <c r="D93" s="65"/>
    </row>
    <row r="94" spans="4:41" x14ac:dyDescent="0.3">
      <c r="D94" s="65"/>
    </row>
    <row r="95" spans="4:41" x14ac:dyDescent="0.3">
      <c r="D95" s="65"/>
    </row>
    <row r="96" spans="4:41" x14ac:dyDescent="0.3">
      <c r="D96" s="65"/>
    </row>
    <row r="97" spans="4:4" x14ac:dyDescent="0.3">
      <c r="D97" s="65"/>
    </row>
    <row r="98" spans="4:4" x14ac:dyDescent="0.3">
      <c r="D98" s="65"/>
    </row>
    <row r="99" spans="4:4" x14ac:dyDescent="0.3">
      <c r="D99" s="65"/>
    </row>
    <row r="100" spans="4:4" x14ac:dyDescent="0.3">
      <c r="D100" s="65"/>
    </row>
    <row r="101" spans="4:4" x14ac:dyDescent="0.3">
      <c r="D101" s="65"/>
    </row>
    <row r="102" spans="4:4" x14ac:dyDescent="0.3">
      <c r="D102" s="65"/>
    </row>
    <row r="103" spans="4:4" x14ac:dyDescent="0.3">
      <c r="D103" s="65"/>
    </row>
    <row r="104" spans="4:4" x14ac:dyDescent="0.3">
      <c r="D104" s="65"/>
    </row>
    <row r="105" spans="4:4" x14ac:dyDescent="0.3">
      <c r="D105" s="65"/>
    </row>
    <row r="106" spans="4:4" x14ac:dyDescent="0.3">
      <c r="D106" s="65"/>
    </row>
    <row r="107" spans="4:4" x14ac:dyDescent="0.3">
      <c r="D107" s="65"/>
    </row>
  </sheetData>
  <sheetProtection algorithmName="SHA-512" hashValue="/bMm3U8nRAGY6zFoFpm5A3ImS6TgR3q2Xo1Is4i9DRiDnOAOEvjwUan+vHRg4OS74vU9OX4gJHAHZPO0+q8cFQ==" saltValue="nKGkhQVdHuDXX1AoMfNN1g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PnDPGdr6B3jtFlFhuz1BsFVCt0lz9k60Buso+DQQsGAK2aIPOGyQgs4xAZsZZPDpsf25pRQLGgo9KYPSOBivTw==" saltValue="fVytFpZdYcYzGFhe3PRSYA==" spinCount="100000" sqref="AI3 AI4 E4 I4 M4 Q4 U4 Y4 AC4 D7:D56" name="Edit"/>
  </protectedRanges>
  <mergeCells count="44">
    <mergeCell ref="B42:B46"/>
    <mergeCell ref="O4:P4"/>
    <mergeCell ref="B22:B26"/>
    <mergeCell ref="B27:B31"/>
    <mergeCell ref="B32:B36"/>
    <mergeCell ref="B37:B41"/>
    <mergeCell ref="E4:F4"/>
    <mergeCell ref="G4:H4"/>
    <mergeCell ref="I4:J4"/>
    <mergeCell ref="K4:L4"/>
    <mergeCell ref="M4:N4"/>
    <mergeCell ref="B12:B16"/>
    <mergeCell ref="B17:B21"/>
    <mergeCell ref="B4:B6"/>
    <mergeCell ref="C4:C6"/>
    <mergeCell ref="D4:D6"/>
    <mergeCell ref="B3:P3"/>
    <mergeCell ref="R3:AF3"/>
    <mergeCell ref="AJ80:AL80"/>
    <mergeCell ref="AJ81:AL81"/>
    <mergeCell ref="AJ82:AL82"/>
    <mergeCell ref="AJ78:AL78"/>
    <mergeCell ref="AJ79:AL79"/>
    <mergeCell ref="F5:G5"/>
    <mergeCell ref="S4:T4"/>
    <mergeCell ref="R5:S5"/>
    <mergeCell ref="V5:W5"/>
    <mergeCell ref="B47:B51"/>
    <mergeCell ref="B52:B56"/>
    <mergeCell ref="J5:K5"/>
    <mergeCell ref="N5:O5"/>
    <mergeCell ref="B7:B11"/>
    <mergeCell ref="AC4:AD4"/>
    <mergeCell ref="AE4:AF4"/>
    <mergeCell ref="Z5:AA5"/>
    <mergeCell ref="AD5:AE5"/>
    <mergeCell ref="AJ85:AL85"/>
    <mergeCell ref="AJ83:AL83"/>
    <mergeCell ref="AJ84:AL84"/>
    <mergeCell ref="Q4:R4"/>
    <mergeCell ref="AA4:AB4"/>
    <mergeCell ref="U4:V4"/>
    <mergeCell ref="W4:X4"/>
    <mergeCell ref="Y4:Z4"/>
  </mergeCells>
  <phoneticPr fontId="2" type="noConversion"/>
  <conditionalFormatting sqref="C7:C56">
    <cfRule type="cellIs" dxfId="0" priority="2" operator="greaterThan">
      <formula>7</formula>
    </cfRule>
  </conditionalFormatting>
  <pageMargins left="0.7" right="0.7" top="0.75" bottom="0.75" header="0.3" footer="0.3"/>
  <pageSetup scale="29" orientation="landscape" r:id="rId1"/>
  <ignoredErrors>
    <ignoredError sqref="B7:B56" numberStoredAsText="1"/>
    <ignoredError sqref="C7:C5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B19B6-D1E9-4778-ACC0-375738006593}">
  <dimension ref="B1:AY56"/>
  <sheetViews>
    <sheetView showGridLines="0" zoomScale="80" zoomScaleNormal="80" workbookViewId="0">
      <selection activeCell="D70" sqref="D70"/>
    </sheetView>
  </sheetViews>
  <sheetFormatPr defaultRowHeight="14.4" x14ac:dyDescent="0.3"/>
  <cols>
    <col min="2" max="3" width="7.109375" style="13" customWidth="1"/>
    <col min="4" max="5" width="9.109375" customWidth="1"/>
    <col min="6" max="6" width="7.88671875" customWidth="1"/>
    <col min="7" max="7" width="9.33203125" style="14" customWidth="1"/>
    <col min="8" max="9" width="4.88671875" style="14" customWidth="1"/>
    <col min="10" max="11" width="9.109375" style="14" customWidth="1"/>
    <col min="12" max="13" width="4.88671875" style="14" customWidth="1"/>
    <col min="14" max="15" width="9.109375" style="14" customWidth="1"/>
    <col min="16" max="17" width="4.88671875" style="14" customWidth="1"/>
    <col min="18" max="19" width="9.109375" style="14" customWidth="1"/>
    <col min="20" max="21" width="4.88671875" style="14" customWidth="1"/>
    <col min="22" max="23" width="9.109375" style="14" customWidth="1"/>
    <col min="24" max="25" width="4.88671875" style="14" customWidth="1"/>
    <col min="26" max="27" width="9.109375" style="14" customWidth="1"/>
    <col min="28" max="29" width="4.88671875" style="14" customWidth="1"/>
    <col min="30" max="31" width="9.109375" style="14" customWidth="1"/>
    <col min="32" max="33" width="4.88671875" style="14" customWidth="1"/>
    <col min="34" max="35" width="9.109375" style="14" customWidth="1"/>
    <col min="36" max="37" width="4.88671875" style="14" customWidth="1"/>
    <col min="38" max="38" width="9.109375" style="14" customWidth="1"/>
    <col min="39" max="39" width="9.109375" style="35" customWidth="1"/>
    <col min="40" max="41" width="4.88671875" style="35" customWidth="1"/>
    <col min="42" max="42" width="9.109375" style="35" customWidth="1"/>
    <col min="43" max="43" width="12.33203125" customWidth="1"/>
    <col min="44" max="44" width="21.6640625" bestFit="1" customWidth="1"/>
    <col min="45" max="45" width="22.6640625" bestFit="1" customWidth="1"/>
    <col min="46" max="46" width="10.44140625" customWidth="1"/>
  </cols>
  <sheetData>
    <row r="1" spans="2:51" ht="15" thickBot="1" x14ac:dyDescent="0.35"/>
    <row r="2" spans="2:51" s="15" customFormat="1" ht="15" thickBot="1" x14ac:dyDescent="0.35">
      <c r="B2" s="263" t="s">
        <v>50</v>
      </c>
      <c r="C2" s="264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98"/>
      <c r="Q2" s="159">
        <f>$AS$6</f>
        <v>20</v>
      </c>
      <c r="R2" s="266" t="s">
        <v>44</v>
      </c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7"/>
      <c r="AQ2" s="87"/>
    </row>
    <row r="3" spans="2:51" ht="15" thickBot="1" x14ac:dyDescent="0.35">
      <c r="B3" s="275" t="s">
        <v>46</v>
      </c>
      <c r="C3" s="276"/>
      <c r="D3" s="268" t="s">
        <v>58</v>
      </c>
      <c r="E3" s="270" t="s">
        <v>60</v>
      </c>
      <c r="F3" s="272" t="s">
        <v>59</v>
      </c>
      <c r="G3" s="278">
        <v>5</v>
      </c>
      <c r="H3" s="279"/>
      <c r="I3" s="261" t="s">
        <v>18</v>
      </c>
      <c r="J3" s="262"/>
      <c r="K3" s="278">
        <v>10</v>
      </c>
      <c r="L3" s="279"/>
      <c r="M3" s="261" t="s">
        <v>18</v>
      </c>
      <c r="N3" s="262"/>
      <c r="O3" s="278">
        <v>15</v>
      </c>
      <c r="P3" s="279"/>
      <c r="Q3" s="261" t="s">
        <v>18</v>
      </c>
      <c r="R3" s="262"/>
      <c r="S3" s="278">
        <v>20</v>
      </c>
      <c r="T3" s="279"/>
      <c r="U3" s="261" t="s">
        <v>18</v>
      </c>
      <c r="V3" s="262"/>
      <c r="W3" s="278">
        <v>25</v>
      </c>
      <c r="X3" s="279"/>
      <c r="Y3" s="261" t="s">
        <v>18</v>
      </c>
      <c r="Z3" s="262"/>
      <c r="AA3" s="278">
        <v>30</v>
      </c>
      <c r="AB3" s="279"/>
      <c r="AC3" s="261" t="s">
        <v>18</v>
      </c>
      <c r="AD3" s="262"/>
      <c r="AE3" s="278">
        <v>40</v>
      </c>
      <c r="AF3" s="279"/>
      <c r="AG3" s="261" t="s">
        <v>18</v>
      </c>
      <c r="AH3" s="262"/>
      <c r="AI3" s="278">
        <v>50</v>
      </c>
      <c r="AJ3" s="279"/>
      <c r="AK3" s="261" t="s">
        <v>18</v>
      </c>
      <c r="AL3" s="262"/>
      <c r="AM3" s="278">
        <v>60</v>
      </c>
      <c r="AN3" s="279"/>
      <c r="AO3" s="261" t="s">
        <v>18</v>
      </c>
      <c r="AP3" s="262"/>
      <c r="AQ3" s="1"/>
    </row>
    <row r="4" spans="2:51" ht="28.2" customHeight="1" x14ac:dyDescent="0.3">
      <c r="B4" s="277"/>
      <c r="C4" s="268"/>
      <c r="D4" s="268"/>
      <c r="E4" s="270"/>
      <c r="F4" s="270"/>
      <c r="G4" s="99" t="s">
        <v>53</v>
      </c>
      <c r="H4" s="273" t="s">
        <v>52</v>
      </c>
      <c r="I4" s="273"/>
      <c r="J4" s="286" t="s">
        <v>54</v>
      </c>
      <c r="K4" s="99" t="s">
        <v>53</v>
      </c>
      <c r="L4" s="273" t="s">
        <v>52</v>
      </c>
      <c r="M4" s="273"/>
      <c r="N4" s="286" t="s">
        <v>54</v>
      </c>
      <c r="O4" s="99" t="s">
        <v>53</v>
      </c>
      <c r="P4" s="273" t="s">
        <v>52</v>
      </c>
      <c r="Q4" s="273"/>
      <c r="R4" s="286" t="s">
        <v>54</v>
      </c>
      <c r="S4" s="99" t="s">
        <v>53</v>
      </c>
      <c r="T4" s="273" t="s">
        <v>52</v>
      </c>
      <c r="U4" s="273"/>
      <c r="V4" s="286" t="s">
        <v>54</v>
      </c>
      <c r="W4" s="99" t="s">
        <v>53</v>
      </c>
      <c r="X4" s="273" t="s">
        <v>52</v>
      </c>
      <c r="Y4" s="273"/>
      <c r="Z4" s="286" t="s">
        <v>54</v>
      </c>
      <c r="AA4" s="99" t="s">
        <v>53</v>
      </c>
      <c r="AB4" s="273" t="s">
        <v>52</v>
      </c>
      <c r="AC4" s="273"/>
      <c r="AD4" s="286" t="s">
        <v>54</v>
      </c>
      <c r="AE4" s="99" t="s">
        <v>53</v>
      </c>
      <c r="AF4" s="273" t="s">
        <v>52</v>
      </c>
      <c r="AG4" s="273"/>
      <c r="AH4" s="286" t="s">
        <v>54</v>
      </c>
      <c r="AI4" s="99" t="s">
        <v>53</v>
      </c>
      <c r="AJ4" s="273" t="s">
        <v>52</v>
      </c>
      <c r="AK4" s="273"/>
      <c r="AL4" s="286" t="s">
        <v>54</v>
      </c>
      <c r="AM4" s="99" t="s">
        <v>53</v>
      </c>
      <c r="AN4" s="273" t="s">
        <v>52</v>
      </c>
      <c r="AO4" s="273"/>
      <c r="AP4" s="286" t="s">
        <v>54</v>
      </c>
      <c r="AQ4" s="1"/>
    </row>
    <row r="5" spans="2:51" ht="15" thickBot="1" x14ac:dyDescent="0.35">
      <c r="B5" s="101" t="s">
        <v>38</v>
      </c>
      <c r="C5" s="102" t="s">
        <v>39</v>
      </c>
      <c r="D5" s="269"/>
      <c r="E5" s="271"/>
      <c r="F5" s="271"/>
      <c r="G5" s="100">
        <v>0.25</v>
      </c>
      <c r="H5" s="274"/>
      <c r="I5" s="274"/>
      <c r="J5" s="287"/>
      <c r="K5" s="100">
        <v>0.25</v>
      </c>
      <c r="L5" s="274"/>
      <c r="M5" s="274"/>
      <c r="N5" s="287"/>
      <c r="O5" s="100">
        <v>0.25</v>
      </c>
      <c r="P5" s="274"/>
      <c r="Q5" s="274"/>
      <c r="R5" s="287"/>
      <c r="S5" s="100">
        <v>0.25</v>
      </c>
      <c r="T5" s="274"/>
      <c r="U5" s="274"/>
      <c r="V5" s="287"/>
      <c r="W5" s="100">
        <v>0.25</v>
      </c>
      <c r="X5" s="274"/>
      <c r="Y5" s="274"/>
      <c r="Z5" s="287"/>
      <c r="AA5" s="100">
        <v>0.25</v>
      </c>
      <c r="AB5" s="274"/>
      <c r="AC5" s="274"/>
      <c r="AD5" s="287"/>
      <c r="AE5" s="100">
        <v>0.25</v>
      </c>
      <c r="AF5" s="274"/>
      <c r="AG5" s="274"/>
      <c r="AH5" s="287"/>
      <c r="AI5" s="100">
        <v>0.25</v>
      </c>
      <c r="AJ5" s="274"/>
      <c r="AK5" s="274"/>
      <c r="AL5" s="287"/>
      <c r="AM5" s="100">
        <v>0.25</v>
      </c>
      <c r="AN5" s="274"/>
      <c r="AO5" s="274"/>
      <c r="AP5" s="287"/>
    </row>
    <row r="6" spans="2:51" ht="14.4" customHeight="1" x14ac:dyDescent="0.3">
      <c r="B6" s="184" t="s">
        <v>4</v>
      </c>
      <c r="C6" s="247" t="s">
        <v>2</v>
      </c>
      <c r="D6" s="140">
        <f>(VLOOKUP($B$6,'US Data'!$A$1:$E$23,3,FALSE))/(SQRT($AS$7/$F6))</f>
        <v>0.13883095591344263</v>
      </c>
      <c r="E6" s="140">
        <f>(VLOOKUP($B$6,'US Data'!$A$1:$E$23,3,FALSE))/(SQRT($AS$7/$F6))+(VLOOKUP($C$6,'US Data'!$A$1:$E$23,5,FALSE))/(SQRT($AS$7/$F6))</f>
        <v>0.2094569356071744</v>
      </c>
      <c r="F6" s="160">
        <v>20</v>
      </c>
      <c r="G6" s="122">
        <f>(($D6*($G$5)+'US Data'!$B$31)*5940)/($G$3*$AS$6)</f>
        <v>2.0556996953146229</v>
      </c>
      <c r="H6" s="281">
        <f>($D6*5940)/($AS$6*$G$3)</f>
        <v>8.2465587812584928</v>
      </c>
      <c r="I6" s="281"/>
      <c r="J6" s="123">
        <f>(($E6+'US Data'!$B$32)*5940)/($G$3*$AS$6)</f>
        <v>12.602121975066161</v>
      </c>
      <c r="K6" s="122">
        <f>(($D6*($K$5)+'US Data'!$B$31)*5940)/($K$3*$AS$6)</f>
        <v>1.0278498476573115</v>
      </c>
      <c r="L6" s="281">
        <f>($D6*5940)/($AS$6*$K$3)</f>
        <v>4.1232793906292464</v>
      </c>
      <c r="M6" s="281"/>
      <c r="N6" s="123">
        <f>(($E6+'US Data'!$B$32)*5940)/($K$3*$AS$6)</f>
        <v>6.3010609875330807</v>
      </c>
      <c r="O6" s="122">
        <f>(($D6*($O$5)+'US Data'!$B$31)*5940)/($O$3*$AS$6)</f>
        <v>0.68523323177154105</v>
      </c>
      <c r="P6" s="281">
        <f>($D6*5940)/($AS$6*$O$3)</f>
        <v>2.7488529270861641</v>
      </c>
      <c r="Q6" s="281"/>
      <c r="R6" s="123">
        <f>(($E6+'US Data'!$B$32)*5940)/($O$3*$AS$6)</f>
        <v>4.2007073250220541</v>
      </c>
      <c r="S6" s="122">
        <f>(($D6*($S$5)+'US Data'!$B$31)*5940)/($S$3*$AS$6)</f>
        <v>0.51392492382865573</v>
      </c>
      <c r="T6" s="281">
        <f>($D6*5940)/($AS$6*$S$3)</f>
        <v>2.0616396953146232</v>
      </c>
      <c r="U6" s="281"/>
      <c r="V6" s="123">
        <f>(($E6+'US Data'!$B$32)*5940)/($S$3*$AS$6)</f>
        <v>3.1505304937665404</v>
      </c>
      <c r="W6" s="122">
        <f>(($D6*($W$5)+'US Data'!$B$31)*5940)/($W$3*$AS$6)</f>
        <v>0.41113993906292462</v>
      </c>
      <c r="X6" s="281">
        <f>($D6*5940)/($AS$6*$W$3)</f>
        <v>1.6493117562516983</v>
      </c>
      <c r="Y6" s="281"/>
      <c r="Z6" s="123">
        <f>(($E6+'US Data'!$B$32)*5940)/($W$3*$AS$6)</f>
        <v>2.5204243950132321</v>
      </c>
      <c r="AA6" s="122">
        <f>(($D6*($AA$5)+'US Data'!$B$31)*5940)/($AA$3*$AS$6)</f>
        <v>0.34261661588577053</v>
      </c>
      <c r="AB6" s="281">
        <f>($D6*5940)/($AS$6*$AA$3)</f>
        <v>1.3744264635430821</v>
      </c>
      <c r="AC6" s="281"/>
      <c r="AD6" s="123">
        <f>(($E6+'US Data'!$B$32)*5940)/($AA$3*$AS$6)</f>
        <v>2.1003536625110271</v>
      </c>
      <c r="AE6" s="122">
        <f>(($D6*($AE$5)+'US Data'!$B$31)*5940)/($AE$3*$AS$6)</f>
        <v>0.25696246191432787</v>
      </c>
      <c r="AF6" s="281">
        <f>($D6*5940)/($AS$6*$AE$3)</f>
        <v>1.0308198476573116</v>
      </c>
      <c r="AG6" s="281"/>
      <c r="AH6" s="123">
        <f>(($E6+'US Data'!$B$32)*5940)/($AE$3*$AS$6)</f>
        <v>1.5752652468832702</v>
      </c>
      <c r="AI6" s="122">
        <f>(($D6*($AI$5)+'US Data'!$B$31)*5940)/($AI$3*$AS$6)</f>
        <v>0.20556996953146231</v>
      </c>
      <c r="AJ6" s="281">
        <f>($D6*5940)/($AS$6*$AI$3)</f>
        <v>0.82465587812584917</v>
      </c>
      <c r="AK6" s="281"/>
      <c r="AL6" s="123">
        <f>(($E6+'US Data'!$B$32)*5940)/($AI$3*$AS$6)</f>
        <v>1.2602121975066161</v>
      </c>
      <c r="AM6" s="122">
        <f>(($D6*($AM$5)+'US Data'!$B$31)*5940)/($AM$3*$AS$6)</f>
        <v>0.17130830794288526</v>
      </c>
      <c r="AN6" s="281">
        <f>($D6*5940)/($AS$6*$AM$3)</f>
        <v>0.68721323177154103</v>
      </c>
      <c r="AO6" s="281"/>
      <c r="AP6" s="123">
        <f>(($E6+'US Data'!$B$32)*5940)/($AM$3*$AS$6)</f>
        <v>1.0501768312555135</v>
      </c>
      <c r="AR6" s="74" t="s">
        <v>51</v>
      </c>
      <c r="AS6" s="150">
        <v>20</v>
      </c>
      <c r="AT6" s="152" t="s">
        <v>45</v>
      </c>
      <c r="AU6" s="95"/>
      <c r="AV6" s="47"/>
    </row>
    <row r="7" spans="2:51" ht="15" customHeight="1" thickBot="1" x14ac:dyDescent="0.35">
      <c r="B7" s="184"/>
      <c r="C7" s="247"/>
      <c r="D7" s="141">
        <f>(VLOOKUP($B$6,'US Data'!$A$1:$E$23,3,FALSE))/(SQRT($AS$7/$F7))</f>
        <v>0.17003250124538069</v>
      </c>
      <c r="E7" s="141">
        <f>(VLOOKUP($B$6,'US Data'!$A$1:$E$23,3,FALSE))/(SQRT($AS$7/$F7))+(VLOOKUP($C$6,'US Data'!$A$1:$E$23,5,FALSE))/(SQRT($AS$7/$F7))</f>
        <v>0.25653130766228521</v>
      </c>
      <c r="F7" s="160">
        <v>30</v>
      </c>
      <c r="G7" s="124">
        <f>(($D7*($G$5)+'US Data'!$B$31)*5940)/($G$3*$AS$6)</f>
        <v>2.5190426434939028</v>
      </c>
      <c r="H7" s="280">
        <f t="shared" ref="H7:H55" si="0">($D7*5940)/($AS$6*$G$3)</f>
        <v>10.099930573975612</v>
      </c>
      <c r="I7" s="280"/>
      <c r="J7" s="125">
        <f>(($E7+'US Data'!$B$32)*5940)/($G$3*$AS$6)</f>
        <v>15.398339675139741</v>
      </c>
      <c r="K7" s="124">
        <f>(($D7*($K$5)+'US Data'!$B$31)*5940)/($K$3*$AS$6)</f>
        <v>1.2595213217469514</v>
      </c>
      <c r="L7" s="280">
        <f t="shared" ref="L7:L55" si="1">($D7*5940)/($AS$6*$K$3)</f>
        <v>5.0499652869878062</v>
      </c>
      <c r="M7" s="280"/>
      <c r="N7" s="125">
        <f>(($E7+'US Data'!$B$32)*5940)/($K$3*$AS$6)</f>
        <v>7.6991698375698707</v>
      </c>
      <c r="O7" s="124">
        <f>(($D7*($O$5)+'US Data'!$B$31)*5940)/($O$3*$AS$6)</f>
        <v>0.83968088116463435</v>
      </c>
      <c r="P7" s="280">
        <f t="shared" ref="P7:P55" si="2">($D7*5940)/($AS$6*$O$3)</f>
        <v>3.3666435246585378</v>
      </c>
      <c r="Q7" s="280"/>
      <c r="R7" s="125">
        <f>(($E7+'US Data'!$B$32)*5940)/($O$3*$AS$6)</f>
        <v>5.1327798917132474</v>
      </c>
      <c r="S7" s="124">
        <f>(($D7*($S$5)+'US Data'!$B$31)*5940)/($S$3*$AS$6)</f>
        <v>0.62976066087347571</v>
      </c>
      <c r="T7" s="280">
        <f t="shared" ref="T7:T55" si="3">($D7*5940)/($AS$6*$S$3)</f>
        <v>2.5249826434939031</v>
      </c>
      <c r="U7" s="280"/>
      <c r="V7" s="125">
        <f>(($E7+'US Data'!$B$32)*5940)/($S$3*$AS$6)</f>
        <v>3.8495849187849354</v>
      </c>
      <c r="W7" s="124">
        <f>(($D7*($W$5)+'US Data'!$B$31)*5940)/($W$3*$AS$6)</f>
        <v>0.50380852869878057</v>
      </c>
      <c r="X7" s="280">
        <f t="shared" ref="X7:X55" si="4">($D7*5940)/($AS$6*$W$3)</f>
        <v>2.0199861147951226</v>
      </c>
      <c r="Y7" s="280"/>
      <c r="Z7" s="125">
        <f>(($E7+'US Data'!$B$32)*5940)/($W$3*$AS$6)</f>
        <v>3.0796679350279481</v>
      </c>
      <c r="AA7" s="124">
        <f>(($D7*($AA$5)+'US Data'!$B$31)*5940)/($AA$3*$AS$6)</f>
        <v>0.41984044058231718</v>
      </c>
      <c r="AB7" s="280">
        <f t="shared" ref="AB7:AB55" si="5">($D7*5940)/($AS$6*$AA$3)</f>
        <v>1.6833217623292689</v>
      </c>
      <c r="AC7" s="280"/>
      <c r="AD7" s="125">
        <f>(($E7+'US Data'!$B$32)*5940)/($AA$3*$AS$6)</f>
        <v>2.5663899458566237</v>
      </c>
      <c r="AE7" s="124">
        <f>(($D7*($AE$5)+'US Data'!$B$31)*5940)/($AE$3*$AS$6)</f>
        <v>0.31488033043673785</v>
      </c>
      <c r="AF7" s="280">
        <f t="shared" ref="AF7:AF55" si="6">($D7*5940)/($AS$6*$AE$3)</f>
        <v>1.2624913217469516</v>
      </c>
      <c r="AG7" s="280"/>
      <c r="AH7" s="125">
        <f>(($E7+'US Data'!$B$32)*5940)/($AE$3*$AS$6)</f>
        <v>1.9247924593924677</v>
      </c>
      <c r="AI7" s="124">
        <f>(($D7*($AI$5)+'US Data'!$B$31)*5940)/($AI$3*$AS$6)</f>
        <v>0.25190426434939028</v>
      </c>
      <c r="AJ7" s="280">
        <f t="shared" ref="AJ7:AJ55" si="7">($D7*5940)/($AS$6*$AI$3)</f>
        <v>1.0099930573975613</v>
      </c>
      <c r="AK7" s="280"/>
      <c r="AL7" s="125">
        <f>(($E7+'US Data'!$B$32)*5940)/($AI$3*$AS$6)</f>
        <v>1.5398339675139741</v>
      </c>
      <c r="AM7" s="124">
        <f>(($D7*($AM$5)+'US Data'!$B$31)*5940)/($AM$3*$AS$6)</f>
        <v>0.20992022029115859</v>
      </c>
      <c r="AN7" s="280">
        <f t="shared" ref="AN7:AN55" si="8">($D7*5940)/($AS$6*$AM$3)</f>
        <v>0.84166088116463444</v>
      </c>
      <c r="AO7" s="280"/>
      <c r="AP7" s="125">
        <f>(($E7+'US Data'!$B$32)*5940)/($AM$3*$AS$6)</f>
        <v>1.2831949729283119</v>
      </c>
      <c r="AR7" s="75" t="s">
        <v>61</v>
      </c>
      <c r="AS7" s="151">
        <v>1</v>
      </c>
      <c r="AT7" s="153" t="s">
        <v>45</v>
      </c>
      <c r="AU7" s="95"/>
      <c r="AV7" s="96"/>
    </row>
    <row r="8" spans="2:51" ht="14.4" customHeight="1" thickBot="1" x14ac:dyDescent="0.35">
      <c r="B8" s="184"/>
      <c r="C8" s="247"/>
      <c r="D8" s="140">
        <f>(VLOOKUP($B$6,'US Data'!$A$1:$E$23,3,FALSE))/(SQRT($AS$7/$F8))</f>
        <v>0.19633662073001182</v>
      </c>
      <c r="E8" s="140">
        <f>(VLOOKUP($B$6,'US Data'!$A$1:$E$23,3,FALSE))/(SQRT($AS$7/$F8))+(VLOOKUP($C$6,'US Data'!$A$1:$E$23,5,FALSE))/(SQRT($AS$7/$F8))</f>
        <v>0.29621683906877411</v>
      </c>
      <c r="F8" s="160">
        <v>40</v>
      </c>
      <c r="G8" s="126">
        <f>(($D8*($G$5)+'US Data'!$B$31)*5940)/($G$3*$AS$6)</f>
        <v>2.909658817840675</v>
      </c>
      <c r="H8" s="283">
        <f t="shared" si="0"/>
        <v>11.662395271362703</v>
      </c>
      <c r="I8" s="283"/>
      <c r="J8" s="127">
        <f>(($E8+'US Data'!$B$32)*5940)/($G$3*$AS$6)</f>
        <v>17.755660240685181</v>
      </c>
      <c r="K8" s="126">
        <f>(($D8*($K$5)+'US Data'!$B$31)*5940)/($K$3*$AS$6)</f>
        <v>1.4548294089203375</v>
      </c>
      <c r="L8" s="283">
        <f t="shared" si="1"/>
        <v>5.8311976356813515</v>
      </c>
      <c r="M8" s="283"/>
      <c r="N8" s="127">
        <f>(($E8+'US Data'!$B$32)*5940)/($K$3*$AS$6)</f>
        <v>8.8778301203425904</v>
      </c>
      <c r="O8" s="126">
        <f>(($D8*($O$5)+'US Data'!$B$31)*5940)/($O$3*$AS$6)</f>
        <v>0.96988627261355831</v>
      </c>
      <c r="P8" s="283">
        <f t="shared" si="2"/>
        <v>3.8874650904542341</v>
      </c>
      <c r="Q8" s="283"/>
      <c r="R8" s="127">
        <f>(($E8+'US Data'!$B$32)*5940)/($O$3*$AS$6)</f>
        <v>5.9185534135617273</v>
      </c>
      <c r="S8" s="126">
        <f>(($D8*($S$5)+'US Data'!$B$31)*5940)/($S$3*$AS$6)</f>
        <v>0.72741470446016876</v>
      </c>
      <c r="T8" s="283">
        <f t="shared" si="3"/>
        <v>2.9155988178406758</v>
      </c>
      <c r="U8" s="283"/>
      <c r="V8" s="127">
        <f>(($E8+'US Data'!$B$32)*5940)/($S$3*$AS$6)</f>
        <v>4.4389150601712952</v>
      </c>
      <c r="W8" s="126">
        <f>(($D8*($W$5)+'US Data'!$B$31)*5940)/($W$3*$AS$6)</f>
        <v>0.58193176356813503</v>
      </c>
      <c r="X8" s="283">
        <f t="shared" si="4"/>
        <v>2.3324790542725404</v>
      </c>
      <c r="Y8" s="283"/>
      <c r="Z8" s="127">
        <f>(($E8+'US Data'!$B$32)*5940)/($W$3*$AS$6)</f>
        <v>3.5511320481370361</v>
      </c>
      <c r="AA8" s="126">
        <f>(($D8*($AA$5)+'US Data'!$B$31)*5940)/($AA$3*$AS$6)</f>
        <v>0.48494313630677915</v>
      </c>
      <c r="AB8" s="283">
        <f t="shared" si="5"/>
        <v>1.943732545227117</v>
      </c>
      <c r="AC8" s="283"/>
      <c r="AD8" s="127">
        <f>(($E8+'US Data'!$B$32)*5940)/($AA$3*$AS$6)</f>
        <v>2.9592767067808636</v>
      </c>
      <c r="AE8" s="126">
        <f>(($D8*($AE$5)+'US Data'!$B$31)*5940)/($AE$3*$AS$6)</f>
        <v>0.36370735223008438</v>
      </c>
      <c r="AF8" s="283">
        <f t="shared" si="6"/>
        <v>1.4577994089203379</v>
      </c>
      <c r="AG8" s="283"/>
      <c r="AH8" s="127">
        <f>(($E8+'US Data'!$B$32)*5940)/($AE$3*$AS$6)</f>
        <v>2.2194575300856476</v>
      </c>
      <c r="AI8" s="126">
        <f>(($D8*($AI$5)+'US Data'!$B$31)*5940)/($AI$3*$AS$6)</f>
        <v>0.29096588178406751</v>
      </c>
      <c r="AJ8" s="283">
        <f t="shared" si="7"/>
        <v>1.1662395271362702</v>
      </c>
      <c r="AK8" s="283"/>
      <c r="AL8" s="127">
        <f>(($E8+'US Data'!$B$32)*5940)/($AI$3*$AS$6)</f>
        <v>1.775566024068518</v>
      </c>
      <c r="AM8" s="126">
        <f>(($D8*($AM$5)+'US Data'!$B$31)*5940)/($AM$3*$AS$6)</f>
        <v>0.24247156815338958</v>
      </c>
      <c r="AN8" s="283">
        <f t="shared" si="8"/>
        <v>0.97186627261355851</v>
      </c>
      <c r="AO8" s="283"/>
      <c r="AP8" s="127">
        <f>(($E8+'US Data'!$B$32)*5940)/($AM$3*$AS$6)</f>
        <v>1.4796383533904318</v>
      </c>
      <c r="AQ8" s="34"/>
      <c r="AR8" s="34"/>
      <c r="AS8" s="12"/>
      <c r="AT8" s="12"/>
    </row>
    <row r="9" spans="2:51" ht="15" customHeight="1" thickBot="1" x14ac:dyDescent="0.35">
      <c r="B9" s="184"/>
      <c r="C9" s="247"/>
      <c r="D9" s="141">
        <f>(VLOOKUP($B$6,'US Data'!$A$1:$E$23,3,FALSE))/(SQRT($AS$7/$F9))</f>
        <v>0.21951101521245039</v>
      </c>
      <c r="E9" s="141">
        <f>(VLOOKUP($B$6,'US Data'!$A$1:$E$23,3,FALSE))/(SQRT($AS$7/$F9))+(VLOOKUP($C$6,'US Data'!$A$1:$E$23,5,FALSE))/(SQRT($AS$7/$F9))</f>
        <v>0.33118049411894718</v>
      </c>
      <c r="F9" s="160">
        <v>50</v>
      </c>
      <c r="G9" s="124">
        <f>(($D9*($G$5)+'US Data'!$B$31)*5940)/($G$3*$AS$6)</f>
        <v>3.2537985759048884</v>
      </c>
      <c r="H9" s="280">
        <f t="shared" si="0"/>
        <v>13.038954303619553</v>
      </c>
      <c r="I9" s="280"/>
      <c r="J9" s="125">
        <f>(($E9+'US Data'!$B$32)*5940)/($G$3*$AS$6)</f>
        <v>19.83250135066546</v>
      </c>
      <c r="K9" s="124">
        <f>(($D9*($K$5)+'US Data'!$B$31)*5940)/($K$3*$AS$6)</f>
        <v>1.6268992879524442</v>
      </c>
      <c r="L9" s="280">
        <f t="shared" si="1"/>
        <v>6.5194771518097765</v>
      </c>
      <c r="M9" s="280"/>
      <c r="N9" s="125">
        <f>(($E9+'US Data'!$B$32)*5940)/($K$3*$AS$6)</f>
        <v>9.91625067533273</v>
      </c>
      <c r="O9" s="124">
        <f>(($D9*($O$5)+'US Data'!$B$31)*5940)/($O$3*$AS$6)</f>
        <v>1.0845995253016294</v>
      </c>
      <c r="P9" s="280">
        <f t="shared" si="2"/>
        <v>4.346318101206518</v>
      </c>
      <c r="Q9" s="280"/>
      <c r="R9" s="125">
        <f>(($E9+'US Data'!$B$32)*5940)/($O$3*$AS$6)</f>
        <v>6.6108337835551536</v>
      </c>
      <c r="S9" s="124">
        <f>(($D9*($S$5)+'US Data'!$B$31)*5940)/($S$3*$AS$6)</f>
        <v>0.8134496439762221</v>
      </c>
      <c r="T9" s="280">
        <f t="shared" si="3"/>
        <v>3.2597385759048882</v>
      </c>
      <c r="U9" s="280"/>
      <c r="V9" s="125">
        <f>(($E9+'US Data'!$B$32)*5940)/($S$3*$AS$6)</f>
        <v>4.958125337666365</v>
      </c>
      <c r="W9" s="124">
        <f>(($D9*($W$5)+'US Data'!$B$31)*5940)/($W$3*$AS$6)</f>
        <v>0.65075971518097764</v>
      </c>
      <c r="X9" s="280">
        <f t="shared" si="4"/>
        <v>2.6077908607239104</v>
      </c>
      <c r="Y9" s="280"/>
      <c r="Z9" s="125">
        <f>(($E9+'US Data'!$B$32)*5940)/($W$3*$AS$6)</f>
        <v>3.9665002701330923</v>
      </c>
      <c r="AA9" s="124">
        <f>(($D9*($AA$5)+'US Data'!$B$31)*5940)/($AA$3*$AS$6)</f>
        <v>0.5422997626508147</v>
      </c>
      <c r="AB9" s="280">
        <f t="shared" si="5"/>
        <v>2.173159050603259</v>
      </c>
      <c r="AC9" s="280"/>
      <c r="AD9" s="125">
        <f>(($E9+'US Data'!$B$32)*5940)/($AA$3*$AS$6)</f>
        <v>3.3054168917775768</v>
      </c>
      <c r="AE9" s="124">
        <f>(($D9*($AE$5)+'US Data'!$B$31)*5940)/($AE$3*$AS$6)</f>
        <v>0.40672482198811105</v>
      </c>
      <c r="AF9" s="280">
        <f t="shared" si="6"/>
        <v>1.6298692879524441</v>
      </c>
      <c r="AG9" s="280"/>
      <c r="AH9" s="125">
        <f>(($E9+'US Data'!$B$32)*5940)/($AE$3*$AS$6)</f>
        <v>2.4790626688331825</v>
      </c>
      <c r="AI9" s="124">
        <f>(($D9*($AI$5)+'US Data'!$B$31)*5940)/($AI$3*$AS$6)</f>
        <v>0.32537985759048882</v>
      </c>
      <c r="AJ9" s="280">
        <f t="shared" si="7"/>
        <v>1.3038954303619552</v>
      </c>
      <c r="AK9" s="280"/>
      <c r="AL9" s="125">
        <f>(($E9+'US Data'!$B$32)*5940)/($AI$3*$AS$6)</f>
        <v>1.9832501350665461</v>
      </c>
      <c r="AM9" s="124">
        <f>(($D9*($AM$5)+'US Data'!$B$31)*5940)/($AM$3*$AS$6)</f>
        <v>0.27114988132540735</v>
      </c>
      <c r="AN9" s="280">
        <f t="shared" si="8"/>
        <v>1.0865795253016295</v>
      </c>
      <c r="AO9" s="280"/>
      <c r="AP9" s="125">
        <f>(($E9+'US Data'!$B$32)*5940)/($AM$3*$AS$6)</f>
        <v>1.6527084458887884</v>
      </c>
      <c r="AQ9" s="34"/>
      <c r="AR9" s="66" t="s">
        <v>20</v>
      </c>
      <c r="AS9" s="67" t="s">
        <v>62</v>
      </c>
      <c r="AT9" s="12"/>
    </row>
    <row r="10" spans="2:51" ht="15" customHeight="1" thickBot="1" x14ac:dyDescent="0.35">
      <c r="B10" s="185"/>
      <c r="C10" s="248"/>
      <c r="D10" s="142">
        <f>(VLOOKUP($B$6,'US Data'!$A$1:$E$23,3,FALSE))/(SQRT($AS$7/$F10))</f>
        <v>0.24046226930543754</v>
      </c>
      <c r="E10" s="143">
        <f>(VLOOKUP($B$6,'US Data'!$A$1:$E$23,3,FALSE))/(SQRT($AS$7/$F10))+(VLOOKUP($C$6,'US Data'!$A$1:$E$23,5,FALSE))/(SQRT($AS$7/$F10))</f>
        <v>0.36279005446930879</v>
      </c>
      <c r="F10" s="161">
        <v>60</v>
      </c>
      <c r="G10" s="128">
        <f>(($D10*($G$5)+'US Data'!$B$31)*5940)/($G$3*$AS$6)</f>
        <v>3.5649246991857471</v>
      </c>
      <c r="H10" s="282">
        <f t="shared" si="0"/>
        <v>14.283458796742991</v>
      </c>
      <c r="I10" s="282"/>
      <c r="J10" s="129">
        <f>(($E10+'US Data'!$B$32)*5940)/($G$3*$AS$6)</f>
        <v>21.710109235476938</v>
      </c>
      <c r="K10" s="128">
        <f>(($D10*($K$5)+'US Data'!$B$31)*5940)/($K$3*$AS$6)</f>
        <v>1.7824623495928735</v>
      </c>
      <c r="L10" s="282">
        <f t="shared" si="1"/>
        <v>7.1417293983714956</v>
      </c>
      <c r="M10" s="282"/>
      <c r="N10" s="129">
        <f>(($E10+'US Data'!$B$32)*5940)/($K$3*$AS$6)</f>
        <v>10.855054617738469</v>
      </c>
      <c r="O10" s="128">
        <f>(($D10*($O$5)+'US Data'!$B$31)*5940)/($O$3*$AS$6)</f>
        <v>1.1883082330619157</v>
      </c>
      <c r="P10" s="282">
        <f t="shared" si="2"/>
        <v>4.761152932247664</v>
      </c>
      <c r="Q10" s="282"/>
      <c r="R10" s="129">
        <f>(($E10+'US Data'!$B$32)*5940)/($O$3*$AS$6)</f>
        <v>7.2367030784923125</v>
      </c>
      <c r="S10" s="128">
        <f>(($D10*($S$5)+'US Data'!$B$31)*5940)/($S$3*$AS$6)</f>
        <v>0.89123117479643676</v>
      </c>
      <c r="T10" s="282">
        <f t="shared" si="3"/>
        <v>3.5708646991857478</v>
      </c>
      <c r="U10" s="282"/>
      <c r="V10" s="129">
        <f>(($E10+'US Data'!$B$32)*5940)/($S$3*$AS$6)</f>
        <v>5.4275273088692346</v>
      </c>
      <c r="W10" s="128">
        <f>(($D10*($W$5)+'US Data'!$B$31)*5940)/($W$3*$AS$6)</f>
        <v>0.7129849398371495</v>
      </c>
      <c r="X10" s="282">
        <f t="shared" si="4"/>
        <v>2.8566917593485983</v>
      </c>
      <c r="Y10" s="282"/>
      <c r="Z10" s="129">
        <f>(($E10+'US Data'!$B$32)*5940)/($W$3*$AS$6)</f>
        <v>4.3420218470953875</v>
      </c>
      <c r="AA10" s="128">
        <f>(($D10*($AA$5)+'US Data'!$B$31)*5940)/($AA$3*$AS$6)</f>
        <v>0.59415411653095784</v>
      </c>
      <c r="AB10" s="282">
        <f t="shared" si="5"/>
        <v>2.380576466123832</v>
      </c>
      <c r="AC10" s="282"/>
      <c r="AD10" s="129">
        <f>(($E10+'US Data'!$B$32)*5940)/($AA$3*$AS$6)</f>
        <v>3.6183515392461563</v>
      </c>
      <c r="AE10" s="128">
        <f>(($D10*($AE$5)+'US Data'!$B$31)*5940)/($AE$3*$AS$6)</f>
        <v>0.44561558739821838</v>
      </c>
      <c r="AF10" s="282">
        <f t="shared" si="6"/>
        <v>1.7854323495928739</v>
      </c>
      <c r="AG10" s="282"/>
      <c r="AH10" s="129">
        <f>(($E10+'US Data'!$B$32)*5940)/($AE$3*$AS$6)</f>
        <v>2.7137636544346173</v>
      </c>
      <c r="AI10" s="128">
        <f>(($D10*($AI$5)+'US Data'!$B$31)*5940)/($AI$3*$AS$6)</f>
        <v>0.35649246991857475</v>
      </c>
      <c r="AJ10" s="282">
        <f t="shared" si="7"/>
        <v>1.4283458796742992</v>
      </c>
      <c r="AK10" s="282"/>
      <c r="AL10" s="129">
        <f>(($E10+'US Data'!$B$32)*5940)/($AI$3*$AS$6)</f>
        <v>2.1710109235476938</v>
      </c>
      <c r="AM10" s="128">
        <f>(($D10*($AM$5)+'US Data'!$B$31)*5940)/($AM$3*$AS$6)</f>
        <v>0.29707705826547892</v>
      </c>
      <c r="AN10" s="282">
        <f t="shared" si="8"/>
        <v>1.190288233061916</v>
      </c>
      <c r="AO10" s="282"/>
      <c r="AP10" s="129">
        <f>(($E10+'US Data'!$B$32)*5940)/($AM$3*$AS$6)</f>
        <v>1.8091757696230781</v>
      </c>
      <c r="AR10" s="68" t="s">
        <v>21</v>
      </c>
      <c r="AS10" s="69">
        <v>1</v>
      </c>
      <c r="AT10" s="37"/>
    </row>
    <row r="11" spans="2:51" ht="14.4" customHeight="1" x14ac:dyDescent="0.3">
      <c r="B11" s="249" t="s">
        <v>5</v>
      </c>
      <c r="C11" s="252" t="s">
        <v>3</v>
      </c>
      <c r="D11" s="144">
        <f>(VLOOKUP($B$11,'US Data'!$A$1:$E$23,3,FALSE))/(SQRT($AS$7/$F11))</f>
        <v>0.17583847108308207</v>
      </c>
      <c r="E11" s="144">
        <f>(VLOOKUP($B$11,'US Data'!$A$1:$E$23,3,FALSE))/(SQRT($AS$7/$F11))+(VLOOKUP($C$11,'US Data'!$A$1:$E$23,5,FALSE))/(SQRT($AS$7/$F11))</f>
        <v>0.28291772997898224</v>
      </c>
      <c r="F11" s="160">
        <v>20</v>
      </c>
      <c r="G11" s="139">
        <f>(($D11*($G$5)+'US Data'!$B$31)*5940)/($G$3*$AS$6)</f>
        <v>2.6052612955837686</v>
      </c>
      <c r="H11" s="285">
        <f t="shared" si="0"/>
        <v>10.444805182335074</v>
      </c>
      <c r="I11" s="285"/>
      <c r="J11" s="130">
        <f>(($E11+'US Data'!$B$32)*5940)/($G$3*$AS$6)</f>
        <v>16.965693160751542</v>
      </c>
      <c r="K11" s="139">
        <f>(($D11*($K$5)+'US Data'!$B$31)*5940)/($K$3*$AS$6)</f>
        <v>1.3026306477918843</v>
      </c>
      <c r="L11" s="285">
        <f t="shared" si="1"/>
        <v>5.2224025911675369</v>
      </c>
      <c r="M11" s="285"/>
      <c r="N11" s="130">
        <f>(($E11+'US Data'!$B$32)*5940)/($K$3*$AS$6)</f>
        <v>8.4828465803757709</v>
      </c>
      <c r="O11" s="139">
        <f>(($D11*($O$5)+'US Data'!$B$31)*5940)/($O$3*$AS$6)</f>
        <v>0.86842043186125617</v>
      </c>
      <c r="P11" s="285">
        <f t="shared" si="2"/>
        <v>3.4816017274450246</v>
      </c>
      <c r="Q11" s="285"/>
      <c r="R11" s="130">
        <f>(($E11+'US Data'!$B$32)*5940)/($O$3*$AS$6)</f>
        <v>5.6552310535838481</v>
      </c>
      <c r="S11" s="139">
        <f>(($D11*($S$5)+'US Data'!$B$31)*5940)/($S$3*$AS$6)</f>
        <v>0.65131532389594216</v>
      </c>
      <c r="T11" s="285">
        <f t="shared" si="3"/>
        <v>2.6112012955837685</v>
      </c>
      <c r="U11" s="285"/>
      <c r="V11" s="130">
        <f>(($E11+'US Data'!$B$32)*5940)/($S$3*$AS$6)</f>
        <v>4.2414232901878854</v>
      </c>
      <c r="W11" s="139">
        <f>(($D11*($W$5)+'US Data'!$B$31)*5940)/($W$3*$AS$6)</f>
        <v>0.52105225911675368</v>
      </c>
      <c r="X11" s="285">
        <f t="shared" si="4"/>
        <v>2.0889610364670146</v>
      </c>
      <c r="Y11" s="285"/>
      <c r="Z11" s="130">
        <f>(($E11+'US Data'!$B$32)*5940)/($W$3*$AS$6)</f>
        <v>3.3931386321503085</v>
      </c>
      <c r="AA11" s="139">
        <f>(($D11*($AA$5)+'US Data'!$B$31)*5940)/($AA$3*$AS$6)</f>
        <v>0.43421021593062809</v>
      </c>
      <c r="AB11" s="285">
        <f t="shared" si="5"/>
        <v>1.7408008637225123</v>
      </c>
      <c r="AC11" s="285"/>
      <c r="AD11" s="130">
        <f>(($E11+'US Data'!$B$32)*5940)/($AA$3*$AS$6)</f>
        <v>2.8276155267919241</v>
      </c>
      <c r="AE11" s="139">
        <f>(($D11*($AE$5)+'US Data'!$B$31)*5940)/($AE$3*$AS$6)</f>
        <v>0.32565766194797108</v>
      </c>
      <c r="AF11" s="285">
        <f t="shared" si="6"/>
        <v>1.3056006477918842</v>
      </c>
      <c r="AG11" s="285"/>
      <c r="AH11" s="130">
        <f>(($E11+'US Data'!$B$32)*5940)/($AE$3*$AS$6)</f>
        <v>2.1207116450939427</v>
      </c>
      <c r="AI11" s="139">
        <f>(($D11*($AI$5)+'US Data'!$B$31)*5940)/($AI$3*$AS$6)</f>
        <v>0.26052612955837684</v>
      </c>
      <c r="AJ11" s="285">
        <f t="shared" si="7"/>
        <v>1.0444805182335073</v>
      </c>
      <c r="AK11" s="285"/>
      <c r="AL11" s="130">
        <f>(($E11+'US Data'!$B$32)*5940)/($AI$3*$AS$6)</f>
        <v>1.6965693160751543</v>
      </c>
      <c r="AM11" s="139">
        <f>(($D11*($AM$5)+'US Data'!$B$31)*5940)/($AM$3*$AS$6)</f>
        <v>0.21710510796531404</v>
      </c>
      <c r="AN11" s="285">
        <f t="shared" si="8"/>
        <v>0.87040043186125615</v>
      </c>
      <c r="AO11" s="285"/>
      <c r="AP11" s="130">
        <f>(($E11+'US Data'!$B$32)*5940)/($AM$3*$AS$6)</f>
        <v>1.413807763395962</v>
      </c>
      <c r="AR11" s="70" t="s">
        <v>22</v>
      </c>
      <c r="AS11" s="71">
        <v>1.28</v>
      </c>
      <c r="AT11" s="37"/>
      <c r="AY11" s="3"/>
    </row>
    <row r="12" spans="2:51" ht="14.4" customHeight="1" x14ac:dyDescent="0.3">
      <c r="B12" s="250"/>
      <c r="C12" s="253"/>
      <c r="D12" s="142">
        <f>(VLOOKUP($B$11,'US Data'!$A$1:$E$23,3,FALSE))/(SQRT($AS$7/$F12))</f>
        <v>0.21535726565234301</v>
      </c>
      <c r="E12" s="142">
        <f>(VLOOKUP($B$11,'US Data'!$A$1:$E$23,3,FALSE))/(SQRT($AS$7/$F12))+(VLOOKUP($C$11,'US Data'!$A$1:$E$23,5,FALSE))/(SQRT($AS$7/$F12))</f>
        <v>0.34650203881750896</v>
      </c>
      <c r="F12" s="160">
        <v>30</v>
      </c>
      <c r="G12" s="135">
        <f>(($D12*($G$5)+'US Data'!$B$31)*5940)/($G$3*$AS$6)</f>
        <v>3.1921153949372933</v>
      </c>
      <c r="H12" s="283">
        <f t="shared" si="0"/>
        <v>12.792221579749175</v>
      </c>
      <c r="I12" s="283"/>
      <c r="J12" s="127">
        <f>(($E12+'US Data'!$B$32)*5940)/($G$3*$AS$6)</f>
        <v>20.742601105760031</v>
      </c>
      <c r="K12" s="135">
        <f>(($D12*($K$5)+'US Data'!$B$31)*5940)/($K$3*$AS$6)</f>
        <v>1.5960576974686467</v>
      </c>
      <c r="L12" s="283">
        <f t="shared" si="1"/>
        <v>6.3961107898745873</v>
      </c>
      <c r="M12" s="283"/>
      <c r="N12" s="127">
        <f>(($E12+'US Data'!$B$32)*5940)/($K$3*$AS$6)</f>
        <v>10.371300552880015</v>
      </c>
      <c r="O12" s="135">
        <f>(($D12*($O$5)+'US Data'!$B$31)*5940)/($O$3*$AS$6)</f>
        <v>1.0640384649790977</v>
      </c>
      <c r="P12" s="283">
        <f t="shared" si="2"/>
        <v>4.2640738599163921</v>
      </c>
      <c r="Q12" s="283"/>
      <c r="R12" s="127">
        <f>(($E12+'US Data'!$B$32)*5940)/($O$3*$AS$6)</f>
        <v>6.9142003685866769</v>
      </c>
      <c r="S12" s="135">
        <f>(($D12*($S$5)+'US Data'!$B$31)*5940)/($S$3*$AS$6)</f>
        <v>0.79802884873432334</v>
      </c>
      <c r="T12" s="283">
        <f t="shared" si="3"/>
        <v>3.1980553949372936</v>
      </c>
      <c r="U12" s="283"/>
      <c r="V12" s="127">
        <f>(($E12+'US Data'!$B$32)*5940)/($S$3*$AS$6)</f>
        <v>5.1856502764400076</v>
      </c>
      <c r="W12" s="135">
        <f>(($D12*($W$5)+'US Data'!$B$31)*5940)/($W$3*$AS$6)</f>
        <v>0.63842307898745865</v>
      </c>
      <c r="X12" s="283">
        <f t="shared" si="4"/>
        <v>2.5584443159498349</v>
      </c>
      <c r="Y12" s="283"/>
      <c r="Z12" s="127">
        <f>(($E12+'US Data'!$B$32)*5940)/($W$3*$AS$6)</f>
        <v>4.1485202211520065</v>
      </c>
      <c r="AA12" s="135">
        <f>(($D12*($AA$5)+'US Data'!$B$31)*5940)/($AA$3*$AS$6)</f>
        <v>0.53201923248954885</v>
      </c>
      <c r="AB12" s="283">
        <f t="shared" si="5"/>
        <v>2.132036929958196</v>
      </c>
      <c r="AC12" s="283"/>
      <c r="AD12" s="127">
        <f>(($E12+'US Data'!$B$32)*5940)/($AA$3*$AS$6)</f>
        <v>3.4571001842933384</v>
      </c>
      <c r="AE12" s="135">
        <f>(($D12*($AE$5)+'US Data'!$B$31)*5940)/($AE$3*$AS$6)</f>
        <v>0.39901442436716167</v>
      </c>
      <c r="AF12" s="283">
        <f t="shared" si="6"/>
        <v>1.5990276974686468</v>
      </c>
      <c r="AG12" s="283"/>
      <c r="AH12" s="127">
        <f>(($E12+'US Data'!$B$32)*5940)/($AE$3*$AS$6)</f>
        <v>2.5928251382200038</v>
      </c>
      <c r="AI12" s="135">
        <f>(($D12*($AI$5)+'US Data'!$B$31)*5940)/($AI$3*$AS$6)</f>
        <v>0.31921153949372932</v>
      </c>
      <c r="AJ12" s="283">
        <f t="shared" si="7"/>
        <v>1.2792221579749175</v>
      </c>
      <c r="AK12" s="283"/>
      <c r="AL12" s="127">
        <f>(($E12+'US Data'!$B$32)*5940)/($AI$3*$AS$6)</f>
        <v>2.0742601105760032</v>
      </c>
      <c r="AM12" s="135">
        <f>(($D12*($AM$5)+'US Data'!$B$31)*5940)/($AM$3*$AS$6)</f>
        <v>0.26600961624477443</v>
      </c>
      <c r="AN12" s="283">
        <f t="shared" si="8"/>
        <v>1.066018464979098</v>
      </c>
      <c r="AO12" s="283"/>
      <c r="AP12" s="127">
        <f>(($E12+'US Data'!$B$32)*5940)/($AM$3*$AS$6)</f>
        <v>1.7285500921466692</v>
      </c>
      <c r="AQ12" s="34"/>
      <c r="AR12" s="70" t="s">
        <v>23</v>
      </c>
      <c r="AS12" s="71">
        <v>1.32</v>
      </c>
      <c r="AT12" s="37"/>
    </row>
    <row r="13" spans="2:51" ht="14.4" customHeight="1" thickBot="1" x14ac:dyDescent="0.35">
      <c r="B13" s="250"/>
      <c r="C13" s="253"/>
      <c r="D13" s="141">
        <f>(VLOOKUP($B$11,'US Data'!$A$1:$E$23,3,FALSE))/(SQRT($AS$7/$F13))</f>
        <v>0.24867315059264392</v>
      </c>
      <c r="E13" s="141">
        <f>(VLOOKUP($B$11,'US Data'!$A$1:$E$23,3,FALSE))/(SQRT($AS$7/$F13))+(VLOOKUP($C$11,'US Data'!$A$1:$E$23,5,FALSE))/(SQRT($AS$7/$F13))</f>
        <v>0.40010609077208581</v>
      </c>
      <c r="F13" s="160">
        <v>40</v>
      </c>
      <c r="G13" s="136">
        <f>(($D13*($G$5)+'US Data'!$B$31)*5940)/($G$3*$AS$6)</f>
        <v>3.6868562863007623</v>
      </c>
      <c r="H13" s="280">
        <f t="shared" si="0"/>
        <v>14.771185145203049</v>
      </c>
      <c r="I13" s="280"/>
      <c r="J13" s="125">
        <f>(($E13+'US Data'!$B$32)*5940)/($G$3*$AS$6)</f>
        <v>23.926681791861895</v>
      </c>
      <c r="K13" s="136">
        <f>(($D13*($K$5)+'US Data'!$B$31)*5940)/($K$3*$AS$6)</f>
        <v>1.8434281431503812</v>
      </c>
      <c r="L13" s="280">
        <f t="shared" si="1"/>
        <v>7.3855925726015244</v>
      </c>
      <c r="M13" s="280"/>
      <c r="N13" s="125">
        <f>(($E13+'US Data'!$B$32)*5940)/($K$3*$AS$6)</f>
        <v>11.963340895930948</v>
      </c>
      <c r="O13" s="136">
        <f>(($D13*($O$5)+'US Data'!$B$31)*5940)/($O$3*$AS$6)</f>
        <v>1.2289520954335875</v>
      </c>
      <c r="P13" s="280">
        <f t="shared" si="2"/>
        <v>4.9237283817343496</v>
      </c>
      <c r="Q13" s="280"/>
      <c r="R13" s="125">
        <f>(($E13+'US Data'!$B$32)*5940)/($O$3*$AS$6)</f>
        <v>7.9755605972872994</v>
      </c>
      <c r="S13" s="136">
        <f>(($D13*($S$5)+'US Data'!$B$31)*5940)/($S$3*$AS$6)</f>
        <v>0.92171407157519059</v>
      </c>
      <c r="T13" s="280">
        <f t="shared" si="3"/>
        <v>3.6927962863007622</v>
      </c>
      <c r="U13" s="280"/>
      <c r="V13" s="125">
        <f>(($E13+'US Data'!$B$32)*5940)/($S$3*$AS$6)</f>
        <v>5.9816704479654739</v>
      </c>
      <c r="W13" s="136">
        <f>(($D13*($W$5)+'US Data'!$B$31)*5940)/($W$3*$AS$6)</f>
        <v>0.7373712572601524</v>
      </c>
      <c r="X13" s="280">
        <f t="shared" si="4"/>
        <v>2.9542370290406099</v>
      </c>
      <c r="Y13" s="280"/>
      <c r="Z13" s="125">
        <f>(($E13+'US Data'!$B$32)*5940)/($W$3*$AS$6)</f>
        <v>4.7853363583723798</v>
      </c>
      <c r="AA13" s="136">
        <f>(($D13*($AA$5)+'US Data'!$B$31)*5940)/($AA$3*$AS$6)</f>
        <v>0.61447604771679376</v>
      </c>
      <c r="AB13" s="280">
        <f t="shared" si="5"/>
        <v>2.4618641908671748</v>
      </c>
      <c r="AC13" s="280"/>
      <c r="AD13" s="125">
        <f>(($E13+'US Data'!$B$32)*5940)/($AA$3*$AS$6)</f>
        <v>3.9877802986436497</v>
      </c>
      <c r="AE13" s="136">
        <f>(($D13*($AE$5)+'US Data'!$B$31)*5940)/($AE$3*$AS$6)</f>
        <v>0.46085703578759529</v>
      </c>
      <c r="AF13" s="280">
        <f t="shared" si="6"/>
        <v>1.8463981431503811</v>
      </c>
      <c r="AG13" s="280"/>
      <c r="AH13" s="125">
        <f>(($E13+'US Data'!$B$32)*5940)/($AE$3*$AS$6)</f>
        <v>2.9908352239827369</v>
      </c>
      <c r="AI13" s="136">
        <f>(($D13*($AI$5)+'US Data'!$B$31)*5940)/($AI$3*$AS$6)</f>
        <v>0.3686856286300762</v>
      </c>
      <c r="AJ13" s="280">
        <f t="shared" si="7"/>
        <v>1.477118514520305</v>
      </c>
      <c r="AK13" s="280"/>
      <c r="AL13" s="125">
        <f>(($E13+'US Data'!$B$32)*5940)/($AI$3*$AS$6)</f>
        <v>2.3926681791861899</v>
      </c>
      <c r="AM13" s="136">
        <f>(($D13*($AM$5)+'US Data'!$B$31)*5940)/($AM$3*$AS$6)</f>
        <v>0.30723802385839688</v>
      </c>
      <c r="AN13" s="280">
        <f t="shared" si="8"/>
        <v>1.2309320954335874</v>
      </c>
      <c r="AO13" s="280"/>
      <c r="AP13" s="125">
        <f>(($E13+'US Data'!$B$32)*5940)/($AM$3*$AS$6)</f>
        <v>1.9938901493218248</v>
      </c>
      <c r="AQ13" s="34"/>
      <c r="AR13" s="72" t="s">
        <v>24</v>
      </c>
      <c r="AS13" s="73">
        <v>1.4</v>
      </c>
      <c r="AT13" s="37"/>
    </row>
    <row r="14" spans="2:51" ht="14.4" customHeight="1" x14ac:dyDescent="0.3">
      <c r="B14" s="250"/>
      <c r="C14" s="253"/>
      <c r="D14" s="142">
        <f>(VLOOKUP($B$11,'US Data'!$A$1:$E$23,3,FALSE))/(SQRT($AS$7/$F14))</f>
        <v>0.27802503445209698</v>
      </c>
      <c r="E14" s="142">
        <f>(VLOOKUP($B$11,'US Data'!$A$1:$E$23,3,FALSE))/(SQRT($AS$7/$F14))+(VLOOKUP($C$11,'US Data'!$A$1:$E$23,5,FALSE))/(SQRT($AS$7/$F14))</f>
        <v>0.44733220858904266</v>
      </c>
      <c r="F14" s="160">
        <v>50</v>
      </c>
      <c r="G14" s="135">
        <f>(($D14*($G$5)+'US Data'!$B$31)*5940)/($G$3*$AS$6)</f>
        <v>4.1227317616136396</v>
      </c>
      <c r="H14" s="283">
        <f t="shared" si="0"/>
        <v>16.514687046454561</v>
      </c>
      <c r="I14" s="283"/>
      <c r="J14" s="127">
        <f>(($E14+'US Data'!$B$32)*5940)/($G$3*$AS$6)</f>
        <v>26.731913190189132</v>
      </c>
      <c r="K14" s="135">
        <f>(($D14*($K$5)+'US Data'!$B$31)*5940)/($K$3*$AS$6)</f>
        <v>2.0613658808068198</v>
      </c>
      <c r="L14" s="283">
        <f t="shared" si="1"/>
        <v>8.2573435232272807</v>
      </c>
      <c r="M14" s="283"/>
      <c r="N14" s="127">
        <f>(($E14+'US Data'!$B$32)*5940)/($K$3*$AS$6)</f>
        <v>13.365956595094566</v>
      </c>
      <c r="O14" s="135">
        <f>(($D14*($O$5)+'US Data'!$B$31)*5940)/($O$3*$AS$6)</f>
        <v>1.37424392053788</v>
      </c>
      <c r="P14" s="283">
        <f t="shared" si="2"/>
        <v>5.5048956821515196</v>
      </c>
      <c r="Q14" s="283"/>
      <c r="R14" s="127">
        <f>(($E14+'US Data'!$B$32)*5940)/($O$3*$AS$6)</f>
        <v>8.9106377300630442</v>
      </c>
      <c r="S14" s="135">
        <f>(($D14*($S$5)+'US Data'!$B$31)*5940)/($S$3*$AS$6)</f>
        <v>1.0306829404034099</v>
      </c>
      <c r="T14" s="283">
        <f t="shared" si="3"/>
        <v>4.1286717616136404</v>
      </c>
      <c r="U14" s="283"/>
      <c r="V14" s="127">
        <f>(($E14+'US Data'!$B$32)*5940)/($S$3*$AS$6)</f>
        <v>6.6829782975472831</v>
      </c>
      <c r="W14" s="135">
        <f>(($D14*($W$5)+'US Data'!$B$31)*5940)/($W$3*$AS$6)</f>
        <v>0.82454635232272799</v>
      </c>
      <c r="X14" s="283">
        <f t="shared" si="4"/>
        <v>3.3029374092909118</v>
      </c>
      <c r="Y14" s="283"/>
      <c r="Z14" s="127">
        <f>(($E14+'US Data'!$B$32)*5940)/($W$3*$AS$6)</f>
        <v>5.3463826380378272</v>
      </c>
      <c r="AA14" s="135">
        <f>(($D14*($AA$5)+'US Data'!$B$31)*5940)/($AA$3*$AS$6)</f>
        <v>0.68712196026894001</v>
      </c>
      <c r="AB14" s="283">
        <f t="shared" si="5"/>
        <v>2.7524478410757598</v>
      </c>
      <c r="AC14" s="283"/>
      <c r="AD14" s="127">
        <f>(($E14+'US Data'!$B$32)*5940)/($AA$3*$AS$6)</f>
        <v>4.4553188650315221</v>
      </c>
      <c r="AE14" s="135">
        <f>(($D14*($AE$5)+'US Data'!$B$31)*5940)/($AE$3*$AS$6)</f>
        <v>0.51534147020170495</v>
      </c>
      <c r="AF14" s="283">
        <f t="shared" si="6"/>
        <v>2.0643358808068202</v>
      </c>
      <c r="AG14" s="283"/>
      <c r="AH14" s="127">
        <f>(($E14+'US Data'!$B$32)*5940)/($AE$3*$AS$6)</f>
        <v>3.3414891487736416</v>
      </c>
      <c r="AI14" s="135">
        <f>(($D14*($AI$5)+'US Data'!$B$31)*5940)/($AI$3*$AS$6)</f>
        <v>0.412273176161364</v>
      </c>
      <c r="AJ14" s="283">
        <f t="shared" si="7"/>
        <v>1.6514687046454559</v>
      </c>
      <c r="AK14" s="283"/>
      <c r="AL14" s="127">
        <f>(($E14+'US Data'!$B$32)*5940)/($AI$3*$AS$6)</f>
        <v>2.6731913190189136</v>
      </c>
      <c r="AM14" s="135">
        <f>(($D14*($AM$5)+'US Data'!$B$31)*5940)/($AM$3*$AS$6)</f>
        <v>0.34356098013447001</v>
      </c>
      <c r="AN14" s="283">
        <f t="shared" si="8"/>
        <v>1.3762239205378799</v>
      </c>
      <c r="AO14" s="283"/>
      <c r="AP14" s="127">
        <f>(($E14+'US Data'!$B$32)*5940)/($AM$3*$AS$6)</f>
        <v>2.227659432515761</v>
      </c>
      <c r="AT14" s="37"/>
    </row>
    <row r="15" spans="2:51" ht="15" customHeight="1" thickBot="1" x14ac:dyDescent="0.35">
      <c r="B15" s="251"/>
      <c r="C15" s="254"/>
      <c r="D15" s="145">
        <f>(VLOOKUP($B$11,'US Data'!$A$1:$E$23,3,FALSE))/(SQRT($AS$7/$F15))</f>
        <v>0.30456116584112897</v>
      </c>
      <c r="E15" s="145">
        <f>(VLOOKUP($B$11,'US Data'!$A$1:$E$23,3,FALSE))/(SQRT($AS$7/$F15))+(VLOOKUP($C$11,'US Data'!$A$1:$E$23,5,FALSE))/(SQRT($AS$7/$F15))</f>
        <v>0.49002788268564978</v>
      </c>
      <c r="F15" s="161">
        <v>60</v>
      </c>
      <c r="G15" s="138">
        <f>(($D15*($G$5)+'US Data'!$B$31)*5940)/($G$3*$AS$6)</f>
        <v>4.5167933127407647</v>
      </c>
      <c r="H15" s="284">
        <f t="shared" si="0"/>
        <v>18.090933250963062</v>
      </c>
      <c r="I15" s="284"/>
      <c r="J15" s="131">
        <f>(($E15+'US Data'!$B$32)*5940)/($G$3*$AS$6)</f>
        <v>29.268036231527596</v>
      </c>
      <c r="K15" s="138">
        <f>(($D15*($K$5)+'US Data'!$B$31)*5940)/($K$3*$AS$6)</f>
        <v>2.2583966563703823</v>
      </c>
      <c r="L15" s="284">
        <f t="shared" si="1"/>
        <v>9.0454666254815308</v>
      </c>
      <c r="M15" s="284"/>
      <c r="N15" s="131">
        <f>(($E15+'US Data'!$B$32)*5940)/($K$3*$AS$6)</f>
        <v>14.634018115763798</v>
      </c>
      <c r="O15" s="138">
        <f>(($D15*($O$5)+'US Data'!$B$31)*5940)/($O$3*$AS$6)</f>
        <v>1.5055977709135884</v>
      </c>
      <c r="P15" s="284">
        <f t="shared" si="2"/>
        <v>6.030311083654353</v>
      </c>
      <c r="Q15" s="284"/>
      <c r="R15" s="131">
        <f>(($E15+'US Data'!$B$32)*5940)/($O$3*$AS$6)</f>
        <v>9.7560120771758641</v>
      </c>
      <c r="S15" s="138">
        <f>(($D15*($S$5)+'US Data'!$B$31)*5940)/($S$3*$AS$6)</f>
        <v>1.1291983281851912</v>
      </c>
      <c r="T15" s="284">
        <f t="shared" si="3"/>
        <v>4.5227333127407654</v>
      </c>
      <c r="U15" s="284"/>
      <c r="V15" s="131">
        <f>(($E15+'US Data'!$B$32)*5940)/($S$3*$AS$6)</f>
        <v>7.3170090578818989</v>
      </c>
      <c r="W15" s="138">
        <f>(($D15*($W$5)+'US Data'!$B$31)*5940)/($W$3*$AS$6)</f>
        <v>0.903358662548153</v>
      </c>
      <c r="X15" s="284">
        <f t="shared" si="4"/>
        <v>3.6181866501926119</v>
      </c>
      <c r="Y15" s="284"/>
      <c r="Z15" s="131">
        <f>(($E15+'US Data'!$B$32)*5940)/($W$3*$AS$6)</f>
        <v>5.8536072463055184</v>
      </c>
      <c r="AA15" s="138">
        <f>(($D15*($AA$5)+'US Data'!$B$31)*5940)/($AA$3*$AS$6)</f>
        <v>0.75279888545679419</v>
      </c>
      <c r="AB15" s="284">
        <f t="shared" si="5"/>
        <v>3.0151555418271765</v>
      </c>
      <c r="AC15" s="284"/>
      <c r="AD15" s="131">
        <f>(($E15+'US Data'!$B$32)*5940)/($AA$3*$AS$6)</f>
        <v>4.878006038587932</v>
      </c>
      <c r="AE15" s="138">
        <f>(($D15*($AE$5)+'US Data'!$B$31)*5940)/($AE$3*$AS$6)</f>
        <v>0.56459916409259558</v>
      </c>
      <c r="AF15" s="284">
        <f t="shared" si="6"/>
        <v>2.2613666563703827</v>
      </c>
      <c r="AG15" s="284"/>
      <c r="AH15" s="131">
        <f>(($E15+'US Data'!$B$32)*5940)/($AE$3*$AS$6)</f>
        <v>3.6585045289409495</v>
      </c>
      <c r="AI15" s="138">
        <f>(($D15*($AI$5)+'US Data'!$B$31)*5940)/($AI$3*$AS$6)</f>
        <v>0.4516793312740765</v>
      </c>
      <c r="AJ15" s="284">
        <f t="shared" si="7"/>
        <v>1.8090933250963059</v>
      </c>
      <c r="AK15" s="284"/>
      <c r="AL15" s="131">
        <f>(($E15+'US Data'!$B$32)*5940)/($AI$3*$AS$6)</f>
        <v>2.9268036231527592</v>
      </c>
      <c r="AM15" s="138">
        <f>(($D15*($AM$5)+'US Data'!$B$31)*5940)/($AM$3*$AS$6)</f>
        <v>0.37639944272839709</v>
      </c>
      <c r="AN15" s="284">
        <f t="shared" si="8"/>
        <v>1.5075777709135882</v>
      </c>
      <c r="AO15" s="284"/>
      <c r="AP15" s="131">
        <f>(($E15+'US Data'!$B$32)*5940)/($AM$3*$AS$6)</f>
        <v>2.439003019293966</v>
      </c>
      <c r="AT15" s="37"/>
    </row>
    <row r="16" spans="2:51" ht="14.4" customHeight="1" x14ac:dyDescent="0.3">
      <c r="B16" s="255" t="s">
        <v>6</v>
      </c>
      <c r="C16" s="258" t="s">
        <v>4</v>
      </c>
      <c r="D16" s="146">
        <f>(VLOOKUP($B$16,'US Data'!$A$1:$E$23,3,FALSE))/(SQRT($AS$7/$F16))</f>
        <v>0.20896026736990184</v>
      </c>
      <c r="E16" s="146">
        <f>(VLOOKUP($B$16,'US Data'!$A$1:$E$23,3,FALSE))/(SQRT($AS$7/$F16))+(VLOOKUP($C$16,'US Data'!$A$1:$E$23,5,FALSE))/(SQRT($AS$7/$F16))</f>
        <v>0.34859596434588991</v>
      </c>
      <c r="F16" s="160">
        <v>20</v>
      </c>
      <c r="G16" s="137">
        <f>(($D16*($G$5)+'US Data'!$B$31)*5940)/($G$3*$AS$6)</f>
        <v>3.0971199704430421</v>
      </c>
      <c r="H16" s="281">
        <f t="shared" si="0"/>
        <v>12.412239881772168</v>
      </c>
      <c r="I16" s="281"/>
      <c r="J16" s="123">
        <f>(($E16+'US Data'!$B$32)*5940)/($G$3*$AS$6)</f>
        <v>20.86698028214586</v>
      </c>
      <c r="K16" s="137">
        <f>(($D16*($K$5)+'US Data'!$B$31)*5940)/($K$3*$AS$6)</f>
        <v>1.5485599852215211</v>
      </c>
      <c r="L16" s="281">
        <f t="shared" si="1"/>
        <v>6.2061199408860839</v>
      </c>
      <c r="M16" s="281"/>
      <c r="N16" s="123">
        <f>(($E16+'US Data'!$B$32)*5940)/($K$3*$AS$6)</f>
        <v>10.43349014107293</v>
      </c>
      <c r="O16" s="137">
        <f>(($D16*($O$5)+'US Data'!$B$31)*5940)/($O$3*$AS$6)</f>
        <v>1.032373323481014</v>
      </c>
      <c r="P16" s="281">
        <f t="shared" si="2"/>
        <v>4.1374132939240562</v>
      </c>
      <c r="Q16" s="281"/>
      <c r="R16" s="123">
        <f>(($E16+'US Data'!$B$32)*5940)/($O$3*$AS$6)</f>
        <v>6.9556600940486195</v>
      </c>
      <c r="S16" s="137">
        <f>(($D16*($S$5)+'US Data'!$B$31)*5940)/($S$3*$AS$6)</f>
        <v>0.77427999261076053</v>
      </c>
      <c r="T16" s="281">
        <f t="shared" si="3"/>
        <v>3.1030599704430419</v>
      </c>
      <c r="U16" s="281"/>
      <c r="V16" s="123">
        <f>(($E16+'US Data'!$B$32)*5940)/($S$3*$AS$6)</f>
        <v>5.2167450705364651</v>
      </c>
      <c r="W16" s="137">
        <f>(($D16*($W$5)+'US Data'!$B$31)*5940)/($W$3*$AS$6)</f>
        <v>0.61942399408860838</v>
      </c>
      <c r="X16" s="281">
        <f t="shared" si="4"/>
        <v>2.4824479763544338</v>
      </c>
      <c r="Y16" s="281"/>
      <c r="Z16" s="123">
        <f>(($E16+'US Data'!$B$32)*5940)/($W$3*$AS$6)</f>
        <v>4.1733960564291719</v>
      </c>
      <c r="AA16" s="137">
        <f>(($D16*($AA$5)+'US Data'!$B$31)*5940)/($AA$3*$AS$6)</f>
        <v>0.51618666174050698</v>
      </c>
      <c r="AB16" s="281">
        <f t="shared" si="5"/>
        <v>2.0687066469620281</v>
      </c>
      <c r="AC16" s="281"/>
      <c r="AD16" s="123">
        <f>(($E16+'US Data'!$B$32)*5940)/($AA$3*$AS$6)</f>
        <v>3.4778300470243098</v>
      </c>
      <c r="AE16" s="137">
        <f>(($D16*($AE$5)+'US Data'!$B$31)*5940)/($AE$3*$AS$6)</f>
        <v>0.38713999630538026</v>
      </c>
      <c r="AF16" s="281">
        <f t="shared" si="6"/>
        <v>1.551529985221521</v>
      </c>
      <c r="AG16" s="281"/>
      <c r="AH16" s="123">
        <f>(($E16+'US Data'!$B$32)*5940)/($AE$3*$AS$6)</f>
        <v>2.6083725352682325</v>
      </c>
      <c r="AI16" s="137">
        <f>(($D16*($AI$5)+'US Data'!$B$31)*5940)/($AI$3*$AS$6)</f>
        <v>0.30971199704430419</v>
      </c>
      <c r="AJ16" s="281">
        <f t="shared" si="7"/>
        <v>1.2412239881772169</v>
      </c>
      <c r="AK16" s="281"/>
      <c r="AL16" s="123">
        <f>(($E16+'US Data'!$B$32)*5940)/($AI$3*$AS$6)</f>
        <v>2.0866980282145859</v>
      </c>
      <c r="AM16" s="137">
        <f>(($D16*($AM$5)+'US Data'!$B$31)*5940)/($AM$3*$AS$6)</f>
        <v>0.25809333087025349</v>
      </c>
      <c r="AN16" s="281">
        <f t="shared" si="8"/>
        <v>1.0343533234810141</v>
      </c>
      <c r="AO16" s="281"/>
      <c r="AP16" s="123">
        <f>(($E16+'US Data'!$B$32)*5940)/($AM$3*$AS$6)</f>
        <v>1.7389150235121549</v>
      </c>
      <c r="AT16" s="37"/>
    </row>
    <row r="17" spans="2:46" ht="14.4" customHeight="1" x14ac:dyDescent="0.3">
      <c r="B17" s="256"/>
      <c r="C17" s="259"/>
      <c r="D17" s="141">
        <f>(VLOOKUP($B$16,'US Data'!$A$1:$E$23,3,FALSE))/(SQRT($AS$7/$F17))</f>
        <v>0.25592301578590249</v>
      </c>
      <c r="E17" s="141">
        <f>(VLOOKUP($B$16,'US Data'!$A$1:$E$23,3,FALSE))/(SQRT($AS$7/$F17))+(VLOOKUP($C$16,'US Data'!$A$1:$E$23,5,FALSE))/(SQRT($AS$7/$F17))</f>
        <v>0.4269411195204339</v>
      </c>
      <c r="F17" s="160">
        <v>30</v>
      </c>
      <c r="G17" s="136">
        <f>(($D17*($G$5)+'US Data'!$B$31)*5940)/($G$3*$AS$6)</f>
        <v>3.7945167844206522</v>
      </c>
      <c r="H17" s="280">
        <f t="shared" si="0"/>
        <v>15.201827137682608</v>
      </c>
      <c r="I17" s="280"/>
      <c r="J17" s="125">
        <f>(($E17+'US Data'!$B$32)*5940)/($G$3*$AS$6)</f>
        <v>25.520682499513772</v>
      </c>
      <c r="K17" s="136">
        <f>(($D17*($K$5)+'US Data'!$B$31)*5940)/($K$3*$AS$6)</f>
        <v>1.8972583922103261</v>
      </c>
      <c r="L17" s="280">
        <f t="shared" si="1"/>
        <v>7.6009135688413041</v>
      </c>
      <c r="M17" s="280"/>
      <c r="N17" s="125">
        <f>(($E17+'US Data'!$B$32)*5940)/($K$3*$AS$6)</f>
        <v>12.760341249756886</v>
      </c>
      <c r="O17" s="136">
        <f>(($D17*($O$5)+'US Data'!$B$31)*5940)/($O$3*$AS$6)</f>
        <v>1.2648389281402173</v>
      </c>
      <c r="P17" s="280">
        <f t="shared" si="2"/>
        <v>5.0672757125608694</v>
      </c>
      <c r="Q17" s="280"/>
      <c r="R17" s="125">
        <f>(($E17+'US Data'!$B$32)*5940)/($O$3*$AS$6)</f>
        <v>8.5068941665045905</v>
      </c>
      <c r="S17" s="136">
        <f>(($D17*($S$5)+'US Data'!$B$31)*5940)/($S$3*$AS$6)</f>
        <v>0.94862919610516305</v>
      </c>
      <c r="T17" s="280">
        <f t="shared" si="3"/>
        <v>3.800456784420652</v>
      </c>
      <c r="U17" s="280"/>
      <c r="V17" s="125">
        <f>(($E17+'US Data'!$B$32)*5940)/($S$3*$AS$6)</f>
        <v>6.3801706248784429</v>
      </c>
      <c r="W17" s="136">
        <f>(($D17*($W$5)+'US Data'!$B$31)*5940)/($W$3*$AS$6)</f>
        <v>0.75890335688413035</v>
      </c>
      <c r="X17" s="280">
        <f t="shared" si="4"/>
        <v>3.0403654275365217</v>
      </c>
      <c r="Y17" s="280"/>
      <c r="Z17" s="125">
        <f>(($E17+'US Data'!$B$32)*5940)/($W$3*$AS$6)</f>
        <v>5.1041364999027543</v>
      </c>
      <c r="AA17" s="136">
        <f>(($D17*($AA$5)+'US Data'!$B$31)*5940)/($AA$3*$AS$6)</f>
        <v>0.63241946407010863</v>
      </c>
      <c r="AB17" s="280">
        <f t="shared" si="5"/>
        <v>2.5336378562804347</v>
      </c>
      <c r="AC17" s="280"/>
      <c r="AD17" s="125">
        <f>(($E17+'US Data'!$B$32)*5940)/($AA$3*$AS$6)</f>
        <v>4.2534470832522953</v>
      </c>
      <c r="AE17" s="136">
        <f>(($D17*($AE$5)+'US Data'!$B$31)*5940)/($AE$3*$AS$6)</f>
        <v>0.47431459805258153</v>
      </c>
      <c r="AF17" s="280">
        <f t="shared" si="6"/>
        <v>1.900228392210326</v>
      </c>
      <c r="AG17" s="280"/>
      <c r="AH17" s="125">
        <f>(($E17+'US Data'!$B$32)*5940)/($AE$3*$AS$6)</f>
        <v>3.1900853124392214</v>
      </c>
      <c r="AI17" s="136">
        <f>(($D17*($AI$5)+'US Data'!$B$31)*5940)/($AI$3*$AS$6)</f>
        <v>0.37945167844206518</v>
      </c>
      <c r="AJ17" s="280">
        <f t="shared" si="7"/>
        <v>1.5201827137682609</v>
      </c>
      <c r="AK17" s="280"/>
      <c r="AL17" s="125">
        <f>(($E17+'US Data'!$B$32)*5940)/($AI$3*$AS$6)</f>
        <v>2.5520682499513772</v>
      </c>
      <c r="AM17" s="136">
        <f>(($D17*($AM$5)+'US Data'!$B$31)*5940)/($AM$3*$AS$6)</f>
        <v>0.31620973203505431</v>
      </c>
      <c r="AN17" s="280">
        <f t="shared" si="8"/>
        <v>1.2668189281402173</v>
      </c>
      <c r="AO17" s="280"/>
      <c r="AP17" s="125">
        <f>(($E17+'US Data'!$B$32)*5940)/($AM$3*$AS$6)</f>
        <v>2.1267235416261476</v>
      </c>
      <c r="AT17" s="37"/>
    </row>
    <row r="18" spans="2:46" ht="14.4" customHeight="1" x14ac:dyDescent="0.3">
      <c r="B18" s="256"/>
      <c r="C18" s="259"/>
      <c r="D18" s="142">
        <f>(VLOOKUP($B$16,'US Data'!$A$1:$E$23,3,FALSE))/(SQRT($AS$7/$F18))</f>
        <v>0.29551444411162331</v>
      </c>
      <c r="E18" s="142">
        <f>(VLOOKUP($B$16,'US Data'!$A$1:$E$23,3,FALSE))/(SQRT($AS$7/$F18))+(VLOOKUP($C$16,'US Data'!$A$1:$E$23,5,FALSE))/(SQRT($AS$7/$F18))</f>
        <v>0.49298914056648535</v>
      </c>
      <c r="F18" s="160">
        <v>40</v>
      </c>
      <c r="G18" s="135">
        <f>(($D18*($G$5)+'US Data'!$B$31)*5940)/($G$3*$AS$6)</f>
        <v>4.3824494950576058</v>
      </c>
      <c r="H18" s="283">
        <f t="shared" si="0"/>
        <v>17.553557980230426</v>
      </c>
      <c r="I18" s="283"/>
      <c r="J18" s="127">
        <f>(($E18+'US Data'!$B$32)*5940)/($G$3*$AS$6)</f>
        <v>29.443934949649229</v>
      </c>
      <c r="K18" s="135">
        <f>(($D18*($K$5)+'US Data'!$B$31)*5940)/($K$3*$AS$6)</f>
        <v>2.1912247475288029</v>
      </c>
      <c r="L18" s="283">
        <f t="shared" si="1"/>
        <v>8.7767789901152131</v>
      </c>
      <c r="M18" s="283"/>
      <c r="N18" s="127">
        <f>(($E18+'US Data'!$B$32)*5940)/($K$3*$AS$6)</f>
        <v>14.721967474824615</v>
      </c>
      <c r="O18" s="135">
        <f>(($D18*($O$5)+'US Data'!$B$31)*5940)/($O$3*$AS$6)</f>
        <v>1.4608164983525354</v>
      </c>
      <c r="P18" s="283">
        <f t="shared" si="2"/>
        <v>5.8511859934101418</v>
      </c>
      <c r="Q18" s="283"/>
      <c r="R18" s="127">
        <f>(($E18+'US Data'!$B$32)*5940)/($O$3*$AS$6)</f>
        <v>9.8146449832164091</v>
      </c>
      <c r="S18" s="135">
        <f>(($D18*($S$5)+'US Data'!$B$31)*5940)/($S$3*$AS$6)</f>
        <v>1.0956123737644015</v>
      </c>
      <c r="T18" s="283">
        <f t="shared" si="3"/>
        <v>4.3883894950576066</v>
      </c>
      <c r="U18" s="283"/>
      <c r="V18" s="127">
        <f>(($E18+'US Data'!$B$32)*5940)/($S$3*$AS$6)</f>
        <v>7.3609837374123073</v>
      </c>
      <c r="W18" s="135">
        <f>(($D18*($W$5)+'US Data'!$B$31)*5940)/($W$3*$AS$6)</f>
        <v>0.87648989901152119</v>
      </c>
      <c r="X18" s="283">
        <f t="shared" si="4"/>
        <v>3.5107115960460851</v>
      </c>
      <c r="Y18" s="283"/>
      <c r="Z18" s="127">
        <f>(($E18+'US Data'!$B$32)*5940)/($W$3*$AS$6)</f>
        <v>5.8887869899298462</v>
      </c>
      <c r="AA18" s="135">
        <f>(($D18*($AA$5)+'US Data'!$B$31)*5940)/($AA$3*$AS$6)</f>
        <v>0.73040824917626768</v>
      </c>
      <c r="AB18" s="283">
        <f t="shared" si="5"/>
        <v>2.9255929967050709</v>
      </c>
      <c r="AC18" s="283"/>
      <c r="AD18" s="127">
        <f>(($E18+'US Data'!$B$32)*5940)/($AA$3*$AS$6)</f>
        <v>4.9073224916082046</v>
      </c>
      <c r="AE18" s="135">
        <f>(($D18*($AE$5)+'US Data'!$B$31)*5940)/($AE$3*$AS$6)</f>
        <v>0.54780618688220073</v>
      </c>
      <c r="AF18" s="283">
        <f t="shared" si="6"/>
        <v>2.1941947475288033</v>
      </c>
      <c r="AG18" s="283"/>
      <c r="AH18" s="127">
        <f>(($E18+'US Data'!$B$32)*5940)/($AE$3*$AS$6)</f>
        <v>3.6804918687061536</v>
      </c>
      <c r="AI18" s="135">
        <f>(($D18*($AI$5)+'US Data'!$B$31)*5940)/($AI$3*$AS$6)</f>
        <v>0.43824494950576059</v>
      </c>
      <c r="AJ18" s="283">
        <f t="shared" si="7"/>
        <v>1.7553557980230425</v>
      </c>
      <c r="AK18" s="283"/>
      <c r="AL18" s="127">
        <f>(($E18+'US Data'!$B$32)*5940)/($AI$3*$AS$6)</f>
        <v>2.9443934949649231</v>
      </c>
      <c r="AM18" s="135">
        <f>(($D18*($AM$5)+'US Data'!$B$31)*5940)/($AM$3*$AS$6)</f>
        <v>0.36520412458813384</v>
      </c>
      <c r="AN18" s="283">
        <f t="shared" si="8"/>
        <v>1.4627964983525354</v>
      </c>
      <c r="AO18" s="283"/>
      <c r="AP18" s="127">
        <f>(($E18+'US Data'!$B$32)*5940)/($AM$3*$AS$6)</f>
        <v>2.4536612458041023</v>
      </c>
      <c r="AT18" s="37"/>
    </row>
    <row r="19" spans="2:46" ht="14.4" customHeight="1" x14ac:dyDescent="0.3">
      <c r="B19" s="256"/>
      <c r="C19" s="259"/>
      <c r="D19" s="141">
        <f>(VLOOKUP($B$16,'US Data'!$A$1:$E$23,3,FALSE))/(SQRT($AS$7/$F19))</f>
        <v>0.33039519268332607</v>
      </c>
      <c r="E19" s="141">
        <f>(VLOOKUP($B$16,'US Data'!$A$1:$E$23,3,FALSE))/(SQRT($AS$7/$F19))+(VLOOKUP($C$16,'US Data'!$A$1:$E$23,5,FALSE))/(SQRT($AS$7/$F19))</f>
        <v>0.55117861523793021</v>
      </c>
      <c r="F19" s="160">
        <v>50</v>
      </c>
      <c r="G19" s="136">
        <f>(($D19*($G$5)+'US Data'!$B$31)*5940)/($G$3*$AS$6)</f>
        <v>4.900428611347392</v>
      </c>
      <c r="H19" s="280">
        <f t="shared" si="0"/>
        <v>19.625474445389568</v>
      </c>
      <c r="I19" s="280"/>
      <c r="J19" s="125">
        <f>(($E19+'US Data'!$B$32)*5940)/($G$3*$AS$6)</f>
        <v>32.900389745133054</v>
      </c>
      <c r="K19" s="136">
        <f>(($D19*($K$5)+'US Data'!$B$31)*5940)/($K$3*$AS$6)</f>
        <v>2.450214305673696</v>
      </c>
      <c r="L19" s="280">
        <f t="shared" si="1"/>
        <v>9.8127372226947838</v>
      </c>
      <c r="M19" s="280"/>
      <c r="N19" s="125">
        <f>(($E19+'US Data'!$B$32)*5940)/($K$3*$AS$6)</f>
        <v>16.450194872566527</v>
      </c>
      <c r="O19" s="136">
        <f>(($D19*($O$5)+'US Data'!$B$31)*5940)/($O$3*$AS$6)</f>
        <v>1.6334762037824639</v>
      </c>
      <c r="P19" s="280">
        <f t="shared" si="2"/>
        <v>6.5418248151298561</v>
      </c>
      <c r="Q19" s="280"/>
      <c r="R19" s="125">
        <f>(($E19+'US Data'!$B$32)*5940)/($O$3*$AS$6)</f>
        <v>10.966796581711019</v>
      </c>
      <c r="S19" s="136">
        <f>(($D19*($S$5)+'US Data'!$B$31)*5940)/($S$3*$AS$6)</f>
        <v>1.225107152836848</v>
      </c>
      <c r="T19" s="280">
        <f t="shared" si="3"/>
        <v>4.9063686113473919</v>
      </c>
      <c r="U19" s="280"/>
      <c r="V19" s="125">
        <f>(($E19+'US Data'!$B$32)*5940)/($S$3*$AS$6)</f>
        <v>8.2250974362832636</v>
      </c>
      <c r="W19" s="136">
        <f>(($D19*($W$5)+'US Data'!$B$31)*5940)/($W$3*$AS$6)</f>
        <v>0.98008572226947843</v>
      </c>
      <c r="X19" s="280">
        <f t="shared" si="4"/>
        <v>3.9250948890779136</v>
      </c>
      <c r="Y19" s="280"/>
      <c r="Z19" s="125">
        <f>(($E19+'US Data'!$B$32)*5940)/($W$3*$AS$6)</f>
        <v>6.5800779490266113</v>
      </c>
      <c r="AA19" s="136">
        <f>(($D19*($AA$5)+'US Data'!$B$31)*5940)/($AA$3*$AS$6)</f>
        <v>0.81673810189123197</v>
      </c>
      <c r="AB19" s="280">
        <f t="shared" si="5"/>
        <v>3.2709124075649281</v>
      </c>
      <c r="AC19" s="280"/>
      <c r="AD19" s="125">
        <f>(($E19+'US Data'!$B$32)*5940)/($AA$3*$AS$6)</f>
        <v>5.4833982908555097</v>
      </c>
      <c r="AE19" s="136">
        <f>(($D19*($AE$5)+'US Data'!$B$31)*5940)/($AE$3*$AS$6)</f>
        <v>0.61255357641842401</v>
      </c>
      <c r="AF19" s="280">
        <f t="shared" si="6"/>
        <v>2.4531843056736959</v>
      </c>
      <c r="AG19" s="280"/>
      <c r="AH19" s="125">
        <f>(($E19+'US Data'!$B$32)*5940)/($AE$3*$AS$6)</f>
        <v>4.1125487181416318</v>
      </c>
      <c r="AI19" s="136">
        <f>(($D19*($AI$5)+'US Data'!$B$31)*5940)/($AI$3*$AS$6)</f>
        <v>0.49004286113473922</v>
      </c>
      <c r="AJ19" s="280">
        <f t="shared" si="7"/>
        <v>1.9625474445389568</v>
      </c>
      <c r="AK19" s="280"/>
      <c r="AL19" s="125">
        <f>(($E19+'US Data'!$B$32)*5940)/($AI$3*$AS$6)</f>
        <v>3.2900389745133056</v>
      </c>
      <c r="AM19" s="136">
        <f>(($D19*($AM$5)+'US Data'!$B$31)*5940)/($AM$3*$AS$6)</f>
        <v>0.40836905094561599</v>
      </c>
      <c r="AN19" s="280">
        <f t="shared" si="8"/>
        <v>1.635456203782464</v>
      </c>
      <c r="AO19" s="280"/>
      <c r="AP19" s="125">
        <f>(($E19+'US Data'!$B$32)*5940)/($AM$3*$AS$6)</f>
        <v>2.7416991454277548</v>
      </c>
      <c r="AT19" s="37"/>
    </row>
    <row r="20" spans="2:46" ht="15" customHeight="1" thickBot="1" x14ac:dyDescent="0.35">
      <c r="B20" s="257"/>
      <c r="C20" s="260"/>
      <c r="D20" s="143">
        <f>(VLOOKUP($B$16,'US Data'!$A$1:$E$23,3,FALSE))/(SQRT($AS$7/$F20))</f>
        <v>0.36192979984784707</v>
      </c>
      <c r="E20" s="143">
        <f>(VLOOKUP($B$16,'US Data'!$A$1:$E$23,3,FALSE))/(SQRT($AS$7/$F20))+(VLOOKUP($C$16,'US Data'!$A$1:$E$23,5,FALSE))/(SQRT($AS$7/$F20))</f>
        <v>0.60378592156055022</v>
      </c>
      <c r="F20" s="161">
        <v>60</v>
      </c>
      <c r="G20" s="134">
        <f>(($D20*($G$5)+'US Data'!$B$31)*5940)/($G$3*$AS$6)</f>
        <v>5.3687175277405288</v>
      </c>
      <c r="H20" s="282">
        <f t="shared" si="0"/>
        <v>21.498630110962118</v>
      </c>
      <c r="I20" s="282"/>
      <c r="J20" s="129">
        <f>(($E20+'US Data'!$B$32)*5940)/($G$3*$AS$6)</f>
        <v>36.025263740696687</v>
      </c>
      <c r="K20" s="134">
        <f>(($D20*($K$5)+'US Data'!$B$31)*5940)/($K$3*$AS$6)</f>
        <v>2.6843587638702644</v>
      </c>
      <c r="L20" s="282">
        <f t="shared" si="1"/>
        <v>10.749315055481059</v>
      </c>
      <c r="M20" s="282"/>
      <c r="N20" s="129">
        <f>(($E20+'US Data'!$B$32)*5940)/($K$3*$AS$6)</f>
        <v>18.012631870348343</v>
      </c>
      <c r="O20" s="134">
        <f>(($D20*($O$5)+'US Data'!$B$31)*5940)/($O$3*$AS$6)</f>
        <v>1.7895725092468429</v>
      </c>
      <c r="P20" s="282">
        <f t="shared" si="2"/>
        <v>7.1662100369873727</v>
      </c>
      <c r="Q20" s="282"/>
      <c r="R20" s="129">
        <f>(($E20+'US Data'!$B$32)*5940)/($O$3*$AS$6)</f>
        <v>12.008421246898896</v>
      </c>
      <c r="S20" s="134">
        <f>(($D20*($S$5)+'US Data'!$B$31)*5940)/($S$3*$AS$6)</f>
        <v>1.3421793819351322</v>
      </c>
      <c r="T20" s="282">
        <f t="shared" si="3"/>
        <v>5.3746575277405295</v>
      </c>
      <c r="U20" s="282"/>
      <c r="V20" s="129">
        <f>(($E20+'US Data'!$B$32)*5940)/($S$3*$AS$6)</f>
        <v>9.0063159351741717</v>
      </c>
      <c r="W20" s="134">
        <f>(($D20*($W$5)+'US Data'!$B$31)*5940)/($W$3*$AS$6)</f>
        <v>1.0737435055481057</v>
      </c>
      <c r="X20" s="282">
        <f t="shared" si="4"/>
        <v>4.2997260221924236</v>
      </c>
      <c r="Y20" s="282"/>
      <c r="Z20" s="129">
        <f>(($E20+'US Data'!$B$32)*5940)/($W$3*$AS$6)</f>
        <v>7.2050527481393374</v>
      </c>
      <c r="AA20" s="134">
        <f>(($D20*($AA$5)+'US Data'!$B$31)*5940)/($AA$3*$AS$6)</f>
        <v>0.89478625462342143</v>
      </c>
      <c r="AB20" s="282">
        <f t="shared" si="5"/>
        <v>3.5831050184936863</v>
      </c>
      <c r="AC20" s="282"/>
      <c r="AD20" s="129">
        <f>(($E20+'US Data'!$B$32)*5940)/($AA$3*$AS$6)</f>
        <v>6.0042106234494481</v>
      </c>
      <c r="AE20" s="134">
        <f>(($D20*($AE$5)+'US Data'!$B$31)*5940)/($AE$3*$AS$6)</f>
        <v>0.6710896909675661</v>
      </c>
      <c r="AF20" s="282">
        <f t="shared" si="6"/>
        <v>2.6873287638702648</v>
      </c>
      <c r="AG20" s="282"/>
      <c r="AH20" s="129">
        <f>(($E20+'US Data'!$B$32)*5940)/($AE$3*$AS$6)</f>
        <v>4.5031579675870859</v>
      </c>
      <c r="AI20" s="134">
        <f>(($D20*($AI$5)+'US Data'!$B$31)*5940)/($AI$3*$AS$6)</f>
        <v>0.53687175277405286</v>
      </c>
      <c r="AJ20" s="282">
        <f t="shared" si="7"/>
        <v>2.1498630110962118</v>
      </c>
      <c r="AK20" s="282"/>
      <c r="AL20" s="129">
        <f>(($E20+'US Data'!$B$32)*5940)/($AI$3*$AS$6)</f>
        <v>3.6025263740696687</v>
      </c>
      <c r="AM20" s="134">
        <f>(($D20*($AM$5)+'US Data'!$B$31)*5940)/($AM$3*$AS$6)</f>
        <v>0.44739312731171071</v>
      </c>
      <c r="AN20" s="282">
        <f t="shared" si="8"/>
        <v>1.7915525092468432</v>
      </c>
      <c r="AO20" s="282"/>
      <c r="AP20" s="129">
        <f>(($E20+'US Data'!$B$32)*5940)/($AM$3*$AS$6)</f>
        <v>3.0021053117247241</v>
      </c>
      <c r="AQ20" s="34"/>
      <c r="AR20" s="34"/>
      <c r="AS20" s="36"/>
      <c r="AT20" s="37"/>
    </row>
    <row r="21" spans="2:46" x14ac:dyDescent="0.3">
      <c r="B21" s="223" t="s">
        <v>7</v>
      </c>
      <c r="C21" s="249" t="s">
        <v>5</v>
      </c>
      <c r="D21" s="146">
        <f>(VLOOKUP($B$21,'US Data'!$A$1:$E$23,3,FALSE))/(SQRT($AS$7/$F21))</f>
        <v>0.2757740623302346</v>
      </c>
      <c r="E21" s="146">
        <f>(VLOOKUP($B$21,'US Data'!$A$1:$E$23,3,FALSE))/(SQRT($AS$7/$F21))+(VLOOKUP($C$21,'US Data'!$A$1:$E$23,5,FALSE))/(SQRT($AS$7/$F21))</f>
        <v>0.45325626991897827</v>
      </c>
      <c r="F21" s="160">
        <v>20</v>
      </c>
      <c r="G21" s="137">
        <f>(($D21*($G$5)+'US Data'!$B$31)*5940)/($G$3*$AS$6)</f>
        <v>4.0893048256039837</v>
      </c>
      <c r="H21" s="281">
        <f t="shared" si="0"/>
        <v>16.380979302415934</v>
      </c>
      <c r="I21" s="281"/>
      <c r="J21" s="123">
        <f>(($E21+'US Data'!$B$32)*5940)/($G$3*$AS$6)</f>
        <v>27.083802433187305</v>
      </c>
      <c r="K21" s="137">
        <f>(($D21*($K$5)+'US Data'!$B$31)*5940)/($K$3*$AS$6)</f>
        <v>2.0446524128019918</v>
      </c>
      <c r="L21" s="281">
        <f t="shared" si="1"/>
        <v>8.190489651207967</v>
      </c>
      <c r="M21" s="281"/>
      <c r="N21" s="123">
        <f>(($E21+'US Data'!$B$32)*5940)/($K$3*$AS$6)</f>
        <v>13.541901216593653</v>
      </c>
      <c r="O21" s="137">
        <f>(($D21*($O$5)+'US Data'!$B$31)*5940)/($O$3*$AS$6)</f>
        <v>1.3631016085346612</v>
      </c>
      <c r="P21" s="281">
        <f t="shared" si="2"/>
        <v>5.4603264341386453</v>
      </c>
      <c r="Q21" s="281"/>
      <c r="R21" s="123">
        <f>(($E21+'US Data'!$B$32)*5940)/($O$3*$AS$6)</f>
        <v>9.0279341443957684</v>
      </c>
      <c r="S21" s="137">
        <f>(($D21*($S$5)+'US Data'!$B$31)*5940)/($S$3*$AS$6)</f>
        <v>1.0223262064009959</v>
      </c>
      <c r="T21" s="281">
        <f t="shared" si="3"/>
        <v>4.0952448256039835</v>
      </c>
      <c r="U21" s="281"/>
      <c r="V21" s="123">
        <f>(($E21+'US Data'!$B$32)*5940)/($S$3*$AS$6)</f>
        <v>6.7709506082968263</v>
      </c>
      <c r="W21" s="137">
        <f>(($D21*($W$5)+'US Data'!$B$31)*5940)/($W$3*$AS$6)</f>
        <v>0.81786096512079676</v>
      </c>
      <c r="X21" s="281">
        <f t="shared" si="4"/>
        <v>3.2761958604831869</v>
      </c>
      <c r="Y21" s="281"/>
      <c r="Z21" s="123">
        <f>(($E21+'US Data'!$B$32)*5940)/($W$3*$AS$6)</f>
        <v>5.416760486637461</v>
      </c>
      <c r="AA21" s="137">
        <f>(($D21*($AA$5)+'US Data'!$B$31)*5940)/($AA$3*$AS$6)</f>
        <v>0.68155080426733061</v>
      </c>
      <c r="AB21" s="281">
        <f t="shared" si="5"/>
        <v>2.7301632170693226</v>
      </c>
      <c r="AC21" s="281"/>
      <c r="AD21" s="123">
        <f>(($E21+'US Data'!$B$32)*5940)/($AA$3*$AS$6)</f>
        <v>4.5139670721978842</v>
      </c>
      <c r="AE21" s="137">
        <f>(($D21*($AE$5)+'US Data'!$B$31)*5940)/($AE$3*$AS$6)</f>
        <v>0.51116310320049796</v>
      </c>
      <c r="AF21" s="281">
        <f t="shared" si="6"/>
        <v>2.0476224128019918</v>
      </c>
      <c r="AG21" s="281"/>
      <c r="AH21" s="123">
        <f>(($E21+'US Data'!$B$32)*5940)/($AE$3*$AS$6)</f>
        <v>3.3854753041484131</v>
      </c>
      <c r="AI21" s="137">
        <f>(($D21*($AI$5)+'US Data'!$B$31)*5940)/($AI$3*$AS$6)</f>
        <v>0.40893048256039838</v>
      </c>
      <c r="AJ21" s="281">
        <f t="shared" si="7"/>
        <v>1.6380979302415934</v>
      </c>
      <c r="AK21" s="281"/>
      <c r="AL21" s="123">
        <f>(($E21+'US Data'!$B$32)*5940)/($AI$3*$AS$6)</f>
        <v>2.7083802433187305</v>
      </c>
      <c r="AM21" s="137">
        <f>(($D21*($AM$5)+'US Data'!$B$31)*5940)/($AM$3*$AS$6)</f>
        <v>0.34077540213366531</v>
      </c>
      <c r="AN21" s="281">
        <f t="shared" si="8"/>
        <v>1.3650816085346613</v>
      </c>
      <c r="AO21" s="281"/>
      <c r="AP21" s="123">
        <f>(($E21+'US Data'!$B$32)*5940)/($AM$3*$AS$6)</f>
        <v>2.2569835360989421</v>
      </c>
      <c r="AS21" s="36"/>
      <c r="AT21" s="37"/>
    </row>
    <row r="22" spans="2:46" x14ac:dyDescent="0.3">
      <c r="B22" s="224"/>
      <c r="C22" s="250"/>
      <c r="D22" s="141">
        <f>(VLOOKUP($B$21,'US Data'!$A$1:$E$23,3,FALSE))/(SQRT($AS$7/$F22))</f>
        <v>0.33775286850177921</v>
      </c>
      <c r="E22" s="141">
        <f>(VLOOKUP($B$21,'US Data'!$A$1:$E$23,3,FALSE))/(SQRT($AS$7/$F22))+(VLOOKUP($C$21,'US Data'!$A$1:$E$23,5,FALSE))/(SQRT($AS$7/$F22))</f>
        <v>0.5551232920093504</v>
      </c>
      <c r="F22" s="160">
        <v>30</v>
      </c>
      <c r="G22" s="136">
        <f>(($D22*($G$5)+'US Data'!$B$31)*5940)/($G$3*$AS$6)</f>
        <v>5.0096900972514211</v>
      </c>
      <c r="H22" s="280">
        <f t="shared" si="0"/>
        <v>20.062520389005684</v>
      </c>
      <c r="I22" s="280"/>
      <c r="J22" s="125">
        <f>(($E22+'US Data'!$B$32)*5940)/($G$3*$AS$6)</f>
        <v>33.134703545355414</v>
      </c>
      <c r="K22" s="136">
        <f>(($D22*($K$5)+'US Data'!$B$31)*5940)/($K$3*$AS$6)</f>
        <v>2.5048450486257106</v>
      </c>
      <c r="L22" s="280">
        <f t="shared" si="1"/>
        <v>10.031260194502842</v>
      </c>
      <c r="M22" s="280"/>
      <c r="N22" s="125">
        <f>(($E22+'US Data'!$B$32)*5940)/($K$3*$AS$6)</f>
        <v>16.567351772677707</v>
      </c>
      <c r="O22" s="136">
        <f>(($D22*($O$5)+'US Data'!$B$31)*5940)/($O$3*$AS$6)</f>
        <v>1.6698966990838069</v>
      </c>
      <c r="P22" s="280">
        <f t="shared" si="2"/>
        <v>6.6875067963352288</v>
      </c>
      <c r="Q22" s="280"/>
      <c r="R22" s="125">
        <f>(($E22+'US Data'!$B$32)*5940)/($O$3*$AS$6)</f>
        <v>11.044901181785137</v>
      </c>
      <c r="S22" s="136">
        <f>(($D22*($S$5)+'US Data'!$B$31)*5940)/($S$3*$AS$6)</f>
        <v>1.2524225243128553</v>
      </c>
      <c r="T22" s="280">
        <f t="shared" si="3"/>
        <v>5.0156300972514209</v>
      </c>
      <c r="U22" s="280"/>
      <c r="V22" s="125">
        <f>(($E22+'US Data'!$B$32)*5940)/($S$3*$AS$6)</f>
        <v>8.2836758863388535</v>
      </c>
      <c r="W22" s="136">
        <f>(($D22*($W$5)+'US Data'!$B$31)*5940)/($W$3*$AS$6)</f>
        <v>1.0019380194502843</v>
      </c>
      <c r="X22" s="280">
        <f t="shared" si="4"/>
        <v>4.0125040778011369</v>
      </c>
      <c r="Y22" s="280"/>
      <c r="Z22" s="125">
        <f>(($E22+'US Data'!$B$32)*5940)/($W$3*$AS$6)</f>
        <v>6.626940709071083</v>
      </c>
      <c r="AA22" s="136">
        <f>(($D22*($AA$5)+'US Data'!$B$31)*5940)/($AA$3*$AS$6)</f>
        <v>0.83494834954190345</v>
      </c>
      <c r="AB22" s="280">
        <f t="shared" si="5"/>
        <v>3.3437533981676144</v>
      </c>
      <c r="AC22" s="280"/>
      <c r="AD22" s="125">
        <f>(($E22+'US Data'!$B$32)*5940)/($AA$3*$AS$6)</f>
        <v>5.5224505908925687</v>
      </c>
      <c r="AE22" s="136">
        <f>(($D22*($AE$5)+'US Data'!$B$31)*5940)/($AE$3*$AS$6)</f>
        <v>0.62621126215642764</v>
      </c>
      <c r="AF22" s="280">
        <f t="shared" si="6"/>
        <v>2.5078150486257105</v>
      </c>
      <c r="AG22" s="280"/>
      <c r="AH22" s="125">
        <f>(($E22+'US Data'!$B$32)*5940)/($AE$3*$AS$6)</f>
        <v>4.1418379431694268</v>
      </c>
      <c r="AI22" s="136">
        <f>(($D22*($AI$5)+'US Data'!$B$31)*5940)/($AI$3*$AS$6)</f>
        <v>0.50096900972514213</v>
      </c>
      <c r="AJ22" s="280">
        <f t="shared" si="7"/>
        <v>2.0062520389005685</v>
      </c>
      <c r="AK22" s="280"/>
      <c r="AL22" s="125">
        <f>(($E22+'US Data'!$B$32)*5940)/($AI$3*$AS$6)</f>
        <v>3.3134703545355415</v>
      </c>
      <c r="AM22" s="136">
        <f>(($D22*($AM$5)+'US Data'!$B$31)*5940)/($AM$3*$AS$6)</f>
        <v>0.41747417477095172</v>
      </c>
      <c r="AN22" s="280">
        <f t="shared" si="8"/>
        <v>1.6718766990838072</v>
      </c>
      <c r="AO22" s="280"/>
      <c r="AP22" s="125">
        <f>(($E22+'US Data'!$B$32)*5940)/($AM$3*$AS$6)</f>
        <v>2.7612252954462844</v>
      </c>
    </row>
    <row r="23" spans="2:46" x14ac:dyDescent="0.3">
      <c r="B23" s="224"/>
      <c r="C23" s="250"/>
      <c r="D23" s="142">
        <f>(VLOOKUP($B$21,'US Data'!$A$1:$E$23,3,FALSE))/(SQRT($AS$7/$F23))</f>
        <v>0.39000341909814101</v>
      </c>
      <c r="E23" s="142">
        <f>(VLOOKUP($B$21,'US Data'!$A$1:$E$23,3,FALSE))/(SQRT($AS$7/$F23))+(VLOOKUP($C$21,'US Data'!$A$1:$E$23,5,FALSE))/(SQRT($AS$7/$F23))</f>
        <v>0.64100116415005937</v>
      </c>
      <c r="F23" s="160">
        <v>40</v>
      </c>
      <c r="G23" s="135">
        <f>(($D23*($G$5)+'US Data'!$B$31)*5940)/($G$3*$AS$6)</f>
        <v>5.7856107736073943</v>
      </c>
      <c r="H23" s="283">
        <f t="shared" si="0"/>
        <v>23.166203094429576</v>
      </c>
      <c r="I23" s="283"/>
      <c r="J23" s="127">
        <f>(($E23+'US Data'!$B$32)*5940)/($G$3*$AS$6)</f>
        <v>38.235849150513531</v>
      </c>
      <c r="K23" s="135">
        <f>(($D23*($K$5)+'US Data'!$B$31)*5940)/($K$3*$AS$6)</f>
        <v>2.8928053868036971</v>
      </c>
      <c r="L23" s="283">
        <f t="shared" si="1"/>
        <v>11.583101547214788</v>
      </c>
      <c r="M23" s="283"/>
      <c r="N23" s="127">
        <f>(($E23+'US Data'!$B$32)*5940)/($K$3*$AS$6)</f>
        <v>19.117924575256765</v>
      </c>
      <c r="O23" s="135">
        <f>(($D23*($O$5)+'US Data'!$B$31)*5940)/($O$3*$AS$6)</f>
        <v>1.9285369245357982</v>
      </c>
      <c r="P23" s="283">
        <f t="shared" si="2"/>
        <v>7.7220676981431913</v>
      </c>
      <c r="Q23" s="283"/>
      <c r="R23" s="127">
        <f>(($E23+'US Data'!$B$32)*5940)/($O$3*$AS$6)</f>
        <v>12.745283050171176</v>
      </c>
      <c r="S23" s="135">
        <f>(($D23*($S$5)+'US Data'!$B$31)*5940)/($S$3*$AS$6)</f>
        <v>1.4464026934018486</v>
      </c>
      <c r="T23" s="283">
        <f t="shared" si="3"/>
        <v>5.7915507736073941</v>
      </c>
      <c r="U23" s="283"/>
      <c r="V23" s="127">
        <f>(($E23+'US Data'!$B$32)*5940)/($S$3*$AS$6)</f>
        <v>9.5589622876283826</v>
      </c>
      <c r="W23" s="135">
        <f>(($D23*($W$5)+'US Data'!$B$31)*5940)/($W$3*$AS$6)</f>
        <v>1.1571221547214789</v>
      </c>
      <c r="X23" s="283">
        <f t="shared" si="4"/>
        <v>4.6332406188859148</v>
      </c>
      <c r="Y23" s="283"/>
      <c r="Z23" s="127">
        <f>(($E23+'US Data'!$B$32)*5940)/($W$3*$AS$6)</f>
        <v>7.6471698301027056</v>
      </c>
      <c r="AA23" s="135">
        <f>(($D23*($AA$5)+'US Data'!$B$31)*5940)/($AA$3*$AS$6)</f>
        <v>0.96426846226789908</v>
      </c>
      <c r="AB23" s="283">
        <f t="shared" si="5"/>
        <v>3.8610338490715956</v>
      </c>
      <c r="AC23" s="283"/>
      <c r="AD23" s="127">
        <f>(($E23+'US Data'!$B$32)*5940)/($AA$3*$AS$6)</f>
        <v>6.3726415250855881</v>
      </c>
      <c r="AE23" s="135">
        <f>(($D23*($AE$5)+'US Data'!$B$31)*5940)/($AE$3*$AS$6)</f>
        <v>0.72320134670092429</v>
      </c>
      <c r="AF23" s="283">
        <f t="shared" si="6"/>
        <v>2.8957753868036971</v>
      </c>
      <c r="AG23" s="283"/>
      <c r="AH23" s="127">
        <f>(($E23+'US Data'!$B$32)*5940)/($AE$3*$AS$6)</f>
        <v>4.7794811438141913</v>
      </c>
      <c r="AI23" s="135">
        <f>(($D23*($AI$5)+'US Data'!$B$31)*5940)/($AI$3*$AS$6)</f>
        <v>0.57856107736073947</v>
      </c>
      <c r="AJ23" s="283">
        <f t="shared" si="7"/>
        <v>2.3166203094429574</v>
      </c>
      <c r="AK23" s="283"/>
      <c r="AL23" s="127">
        <f>(($E23+'US Data'!$B$32)*5940)/($AI$3*$AS$6)</f>
        <v>3.8235849150513528</v>
      </c>
      <c r="AM23" s="135">
        <f>(($D23*($AM$5)+'US Data'!$B$31)*5940)/($AM$3*$AS$6)</f>
        <v>0.48213423113394954</v>
      </c>
      <c r="AN23" s="283">
        <f t="shared" si="8"/>
        <v>1.9305169245357978</v>
      </c>
      <c r="AO23" s="283"/>
      <c r="AP23" s="127">
        <f>(($E23+'US Data'!$B$32)*5940)/($AM$3*$AS$6)</f>
        <v>3.1863207625427941</v>
      </c>
    </row>
    <row r="24" spans="2:46" x14ac:dyDescent="0.3">
      <c r="B24" s="224"/>
      <c r="C24" s="250"/>
      <c r="D24" s="141">
        <f>(VLOOKUP($B$21,'US Data'!$A$1:$E$23,3,FALSE))/(SQRT($AS$7/$F24))</f>
        <v>0.43603707828039151</v>
      </c>
      <c r="E24" s="141">
        <f>(VLOOKUP($B$21,'US Data'!$A$1:$E$23,3,FALSE))/(SQRT($AS$7/$F24))+(VLOOKUP($C$21,'US Data'!$A$1:$E$23,5,FALSE))/(SQRT($AS$7/$F24))</f>
        <v>0.71666108834801689</v>
      </c>
      <c r="F24" s="160">
        <v>50</v>
      </c>
      <c r="G24" s="136">
        <f>(($D24*($G$5)+'US Data'!$B$31)*5940)/($G$3*$AS$6)</f>
        <v>6.4692106124638133</v>
      </c>
      <c r="H24" s="280">
        <f t="shared" si="0"/>
        <v>25.900602449855256</v>
      </c>
      <c r="I24" s="280"/>
      <c r="J24" s="125">
        <f>(($E24+'US Data'!$B$32)*5940)/($G$3*$AS$6)</f>
        <v>42.730048647872209</v>
      </c>
      <c r="K24" s="136">
        <f>(($D24*($K$5)+'US Data'!$B$31)*5940)/($K$3*$AS$6)</f>
        <v>3.2346053062319067</v>
      </c>
      <c r="L24" s="280">
        <f t="shared" si="1"/>
        <v>12.950301224927628</v>
      </c>
      <c r="M24" s="280"/>
      <c r="N24" s="125">
        <f>(($E24+'US Data'!$B$32)*5940)/($K$3*$AS$6)</f>
        <v>21.365024323936105</v>
      </c>
      <c r="O24" s="136">
        <f>(($D24*($O$5)+'US Data'!$B$31)*5940)/($O$3*$AS$6)</f>
        <v>2.1564035374879378</v>
      </c>
      <c r="P24" s="280">
        <f t="shared" si="2"/>
        <v>8.6335341499517515</v>
      </c>
      <c r="Q24" s="280"/>
      <c r="R24" s="125">
        <f>(($E24+'US Data'!$B$32)*5940)/($O$3*$AS$6)</f>
        <v>14.243349549290736</v>
      </c>
      <c r="S24" s="136">
        <f>(($D24*($S$5)+'US Data'!$B$31)*5940)/($S$3*$AS$6)</f>
        <v>1.6173026531159533</v>
      </c>
      <c r="T24" s="280">
        <f t="shared" si="3"/>
        <v>6.4751506124638141</v>
      </c>
      <c r="U24" s="280"/>
      <c r="V24" s="125">
        <f>(($E24+'US Data'!$B$32)*5940)/($S$3*$AS$6)</f>
        <v>10.682512161968052</v>
      </c>
      <c r="W24" s="136">
        <f>(($D24*($W$5)+'US Data'!$B$31)*5940)/($W$3*$AS$6)</f>
        <v>1.2938421224927628</v>
      </c>
      <c r="X24" s="280">
        <f t="shared" si="4"/>
        <v>5.1801204899710509</v>
      </c>
      <c r="Y24" s="280"/>
      <c r="Z24" s="125">
        <f>(($E24+'US Data'!$B$32)*5940)/($W$3*$AS$6)</f>
        <v>8.5460097295744415</v>
      </c>
      <c r="AA24" s="136">
        <f>(($D24*($AA$5)+'US Data'!$B$31)*5940)/($AA$3*$AS$6)</f>
        <v>1.0782017687439689</v>
      </c>
      <c r="AB24" s="280">
        <f t="shared" si="5"/>
        <v>4.3167670749758758</v>
      </c>
      <c r="AC24" s="280"/>
      <c r="AD24" s="125">
        <f>(($E24+'US Data'!$B$32)*5940)/($AA$3*$AS$6)</f>
        <v>7.1216747746453679</v>
      </c>
      <c r="AE24" s="136">
        <f>(($D24*($AE$5)+'US Data'!$B$31)*5940)/($AE$3*$AS$6)</f>
        <v>0.80865132655797667</v>
      </c>
      <c r="AF24" s="280">
        <f t="shared" si="6"/>
        <v>3.237575306231907</v>
      </c>
      <c r="AG24" s="280"/>
      <c r="AH24" s="125">
        <f>(($E24+'US Data'!$B$32)*5940)/($AE$3*$AS$6)</f>
        <v>5.3412560809840262</v>
      </c>
      <c r="AI24" s="136">
        <f>(($D24*($AI$5)+'US Data'!$B$31)*5940)/($AI$3*$AS$6)</f>
        <v>0.64692106124638138</v>
      </c>
      <c r="AJ24" s="280">
        <f t="shared" si="7"/>
        <v>2.5900602449855255</v>
      </c>
      <c r="AK24" s="280"/>
      <c r="AL24" s="125">
        <f>(($E24+'US Data'!$B$32)*5940)/($AI$3*$AS$6)</f>
        <v>4.2730048647872207</v>
      </c>
      <c r="AM24" s="136">
        <f>(($D24*($AM$5)+'US Data'!$B$31)*5940)/($AM$3*$AS$6)</f>
        <v>0.53910088437198445</v>
      </c>
      <c r="AN24" s="280">
        <f t="shared" si="8"/>
        <v>2.1583835374879379</v>
      </c>
      <c r="AO24" s="280"/>
      <c r="AP24" s="125">
        <f>(($E24+'US Data'!$B$32)*5940)/($AM$3*$AS$6)</f>
        <v>3.560837387322684</v>
      </c>
      <c r="AQ24" s="13"/>
    </row>
    <row r="25" spans="2:46" ht="15" customHeight="1" thickBot="1" x14ac:dyDescent="0.35">
      <c r="B25" s="225"/>
      <c r="C25" s="251"/>
      <c r="D25" s="143">
        <f>(VLOOKUP($B$21,'US Data'!$A$1:$E$23,3,FALSE))/(SQRT($AS$7/$F25))</f>
        <v>0.47765468736563277</v>
      </c>
      <c r="E25" s="143">
        <f>(VLOOKUP($B$21,'US Data'!$A$1:$E$23,3,FALSE))/(SQRT($AS$7/$F25))+(VLOOKUP($C$21,'US Data'!$A$1:$E$23,5,FALSE))/(SQRT($AS$7/$F25))</f>
        <v>0.78506288834882332</v>
      </c>
      <c r="F25" s="161">
        <v>60</v>
      </c>
      <c r="G25" s="134">
        <f>(($D25*($G$5)+'US Data'!$B$31)*5940)/($G$3*$AS$6)</f>
        <v>7.0872321073796467</v>
      </c>
      <c r="H25" s="282">
        <f t="shared" si="0"/>
        <v>28.372688429518586</v>
      </c>
      <c r="I25" s="282"/>
      <c r="J25" s="129">
        <f>(($E25+'US Data'!$B$32)*5940)/($G$3*$AS$6)</f>
        <v>46.793115567920104</v>
      </c>
      <c r="K25" s="134">
        <f>(($D25*($K$5)+'US Data'!$B$31)*5940)/($K$3*$AS$6)</f>
        <v>3.5436160536898234</v>
      </c>
      <c r="L25" s="282">
        <f t="shared" si="1"/>
        <v>14.186344214759293</v>
      </c>
      <c r="M25" s="282"/>
      <c r="N25" s="129">
        <f>(($E25+'US Data'!$B$32)*5940)/($K$3*$AS$6)</f>
        <v>23.396557783960052</v>
      </c>
      <c r="O25" s="134">
        <f>(($D25*($O$5)+'US Data'!$B$31)*5940)/($O$3*$AS$6)</f>
        <v>2.3624107024598824</v>
      </c>
      <c r="P25" s="282">
        <f t="shared" si="2"/>
        <v>9.4575628098395281</v>
      </c>
      <c r="Q25" s="282"/>
      <c r="R25" s="129">
        <f>(($E25+'US Data'!$B$32)*5940)/($O$3*$AS$6)</f>
        <v>15.597705189306701</v>
      </c>
      <c r="S25" s="134">
        <f>(($D25*($S$5)+'US Data'!$B$31)*5940)/($S$3*$AS$6)</f>
        <v>1.7718080268449117</v>
      </c>
      <c r="T25" s="282">
        <f t="shared" si="3"/>
        <v>7.0931721073796465</v>
      </c>
      <c r="U25" s="282"/>
      <c r="V25" s="129">
        <f>(($E25+'US Data'!$B$32)*5940)/($S$3*$AS$6)</f>
        <v>11.698278891980026</v>
      </c>
      <c r="W25" s="134">
        <f>(($D25*($W$5)+'US Data'!$B$31)*5940)/($W$3*$AS$6)</f>
        <v>1.4174464214759293</v>
      </c>
      <c r="X25" s="282">
        <f t="shared" si="4"/>
        <v>5.6745376859037169</v>
      </c>
      <c r="Y25" s="282"/>
      <c r="Z25" s="129">
        <f>(($E25+'US Data'!$B$32)*5940)/($W$3*$AS$6)</f>
        <v>9.3586231135840201</v>
      </c>
      <c r="AA25" s="134">
        <f>(($D25*($AA$5)+'US Data'!$B$31)*5940)/($AA$3*$AS$6)</f>
        <v>1.1812053512299412</v>
      </c>
      <c r="AB25" s="282">
        <f t="shared" si="5"/>
        <v>4.7287814049197641</v>
      </c>
      <c r="AC25" s="282"/>
      <c r="AD25" s="129">
        <f>(($E25+'US Data'!$B$32)*5940)/($AA$3*$AS$6)</f>
        <v>7.7988525946533507</v>
      </c>
      <c r="AE25" s="134">
        <f>(($D25*($AE$5)+'US Data'!$B$31)*5940)/($AE$3*$AS$6)</f>
        <v>0.88590401342245584</v>
      </c>
      <c r="AF25" s="282">
        <f t="shared" si="6"/>
        <v>3.5465860536898233</v>
      </c>
      <c r="AG25" s="282"/>
      <c r="AH25" s="129">
        <f>(($E25+'US Data'!$B$32)*5940)/($AE$3*$AS$6)</f>
        <v>5.849139445990013</v>
      </c>
      <c r="AI25" s="134">
        <f>(($D25*($AI$5)+'US Data'!$B$31)*5940)/($AI$3*$AS$6)</f>
        <v>0.70872321073796463</v>
      </c>
      <c r="AJ25" s="282">
        <f t="shared" si="7"/>
        <v>2.8372688429518584</v>
      </c>
      <c r="AK25" s="282"/>
      <c r="AL25" s="129">
        <f>(($E25+'US Data'!$B$32)*5940)/($AI$3*$AS$6)</f>
        <v>4.6793115567920101</v>
      </c>
      <c r="AM25" s="134">
        <f>(($D25*($AM$5)+'US Data'!$B$31)*5940)/($AM$3*$AS$6)</f>
        <v>0.5906026756149706</v>
      </c>
      <c r="AN25" s="282">
        <f t="shared" si="8"/>
        <v>2.364390702459882</v>
      </c>
      <c r="AO25" s="282"/>
      <c r="AP25" s="129">
        <f>(($E25+'US Data'!$B$32)*5940)/($AM$3*$AS$6)</f>
        <v>3.8994262973266753</v>
      </c>
    </row>
    <row r="26" spans="2:46" x14ac:dyDescent="0.3">
      <c r="B26" s="229" t="s">
        <v>8</v>
      </c>
      <c r="C26" s="255" t="s">
        <v>6</v>
      </c>
      <c r="D26" s="144">
        <f>(VLOOKUP($B$26,'US Data'!$A$1:$E$23,3,FALSE))/(SQRT($AS$7/$F26))</f>
        <v>0.34007087453672014</v>
      </c>
      <c r="E26" s="144">
        <f>(VLOOKUP($B$26,'US Data'!$A$1:$E$23,3,FALSE))/(SQRT($AS$7/$F26))+(VLOOKUP($C$26,'US Data'!$A$1:$E$23,5,FALSE))/(SQRT($AS$7/$F26))</f>
        <v>0.55180579492727544</v>
      </c>
      <c r="F26" s="160">
        <v>20</v>
      </c>
      <c r="G26" s="139">
        <f>(($D26*($G$5)+'US Data'!$B$31)*5940)/($G$3*$AS$6)</f>
        <v>5.0441124868702936</v>
      </c>
      <c r="H26" s="285">
        <f t="shared" si="0"/>
        <v>20.200209947481177</v>
      </c>
      <c r="I26" s="285"/>
      <c r="J26" s="130">
        <f>(($E26+'US Data'!$B$32)*5940)/($G$3*$AS$6)</f>
        <v>32.937644218680163</v>
      </c>
      <c r="K26" s="139">
        <f>(($D26*($K$5)+'US Data'!$B$31)*5940)/($K$3*$AS$6)</f>
        <v>2.5220562434351468</v>
      </c>
      <c r="L26" s="285">
        <f t="shared" si="1"/>
        <v>10.100104973740589</v>
      </c>
      <c r="M26" s="285"/>
      <c r="N26" s="130">
        <f>(($E26+'US Data'!$B$32)*5940)/($K$3*$AS$6)</f>
        <v>16.468822109340081</v>
      </c>
      <c r="O26" s="139">
        <f>(($D26*($O$5)+'US Data'!$B$31)*5940)/($O$3*$AS$6)</f>
        <v>1.6813708289567646</v>
      </c>
      <c r="P26" s="285">
        <f t="shared" si="2"/>
        <v>6.7334033158270588</v>
      </c>
      <c r="Q26" s="285"/>
      <c r="R26" s="130">
        <f>(($E26+'US Data'!$B$32)*5940)/($O$3*$AS$6)</f>
        <v>10.979214739560053</v>
      </c>
      <c r="S26" s="139">
        <f>(($D26*($S$5)+'US Data'!$B$31)*5940)/($S$3*$AS$6)</f>
        <v>1.2610281217175734</v>
      </c>
      <c r="T26" s="285">
        <f t="shared" si="3"/>
        <v>5.0500524868702943</v>
      </c>
      <c r="U26" s="285"/>
      <c r="V26" s="130">
        <f>(($E26+'US Data'!$B$32)*5940)/($S$3*$AS$6)</f>
        <v>8.2344110546700406</v>
      </c>
      <c r="W26" s="139">
        <f>(($D26*($W$5)+'US Data'!$B$31)*5940)/($W$3*$AS$6)</f>
        <v>1.0088224973740587</v>
      </c>
      <c r="X26" s="285">
        <f t="shared" si="4"/>
        <v>4.0400419894962347</v>
      </c>
      <c r="Y26" s="285"/>
      <c r="Z26" s="130">
        <f>(($E26+'US Data'!$B$32)*5940)/($W$3*$AS$6)</f>
        <v>6.587528843736032</v>
      </c>
      <c r="AA26" s="139">
        <f>(($D26*($AA$5)+'US Data'!$B$31)*5940)/($AA$3*$AS$6)</f>
        <v>0.8406854144783823</v>
      </c>
      <c r="AB26" s="285">
        <f t="shared" si="5"/>
        <v>3.3667016579135294</v>
      </c>
      <c r="AC26" s="285"/>
      <c r="AD26" s="130">
        <f>(($E26+'US Data'!$B$32)*5940)/($AA$3*$AS$6)</f>
        <v>5.4896073697800265</v>
      </c>
      <c r="AE26" s="139">
        <f>(($D26*($AE$5)+'US Data'!$B$31)*5940)/($AE$3*$AS$6)</f>
        <v>0.6305140608587867</v>
      </c>
      <c r="AF26" s="285">
        <f t="shared" si="6"/>
        <v>2.5250262434351471</v>
      </c>
      <c r="AG26" s="285"/>
      <c r="AH26" s="130">
        <f>(($E26+'US Data'!$B$32)*5940)/($AE$3*$AS$6)</f>
        <v>4.1172055273350203</v>
      </c>
      <c r="AI26" s="139">
        <f>(($D26*($AI$5)+'US Data'!$B$31)*5940)/($AI$3*$AS$6)</f>
        <v>0.50441124868702936</v>
      </c>
      <c r="AJ26" s="285">
        <f t="shared" si="7"/>
        <v>2.0200209947481174</v>
      </c>
      <c r="AK26" s="285"/>
      <c r="AL26" s="130">
        <f>(($E26+'US Data'!$B$32)*5940)/($AI$3*$AS$6)</f>
        <v>3.293764421868016</v>
      </c>
      <c r="AM26" s="139">
        <f>(($D26*($AM$5)+'US Data'!$B$31)*5940)/($AM$3*$AS$6)</f>
        <v>0.42034270723919115</v>
      </c>
      <c r="AN26" s="285">
        <f t="shared" si="8"/>
        <v>1.6833508289567647</v>
      </c>
      <c r="AO26" s="285"/>
      <c r="AP26" s="130">
        <f>(($E26+'US Data'!$B$32)*5940)/($AM$3*$AS$6)</f>
        <v>2.7448036848900133</v>
      </c>
    </row>
    <row r="27" spans="2:46" x14ac:dyDescent="0.3">
      <c r="B27" s="230"/>
      <c r="C27" s="256"/>
      <c r="D27" s="142">
        <f>(VLOOKUP($B$26,'US Data'!$A$1:$E$23,3,FALSE))/(SQRT($AS$7/$F27))</f>
        <v>0.41650005949850055</v>
      </c>
      <c r="E27" s="142">
        <f>(VLOOKUP($B$26,'US Data'!$A$1:$E$23,3,FALSE))/(SQRT($AS$7/$F27))+(VLOOKUP($C$26,'US Data'!$A$1:$E$23,5,FALSE))/(SQRT($AS$7/$F27))</f>
        <v>0.67582131734133954</v>
      </c>
      <c r="F27" s="160">
        <v>30</v>
      </c>
      <c r="G27" s="135">
        <f>(($D27*($G$5)+'US Data'!$B$31)*5940)/($G$3*$AS$6)</f>
        <v>6.1790858835527329</v>
      </c>
      <c r="H27" s="283">
        <f t="shared" si="0"/>
        <v>24.740103534210935</v>
      </c>
      <c r="I27" s="283"/>
      <c r="J27" s="127">
        <f>(($E27+'US Data'!$B$32)*5940)/($G$3*$AS$6)</f>
        <v>40.304166250075575</v>
      </c>
      <c r="K27" s="135">
        <f>(($D27*($K$5)+'US Data'!$B$31)*5940)/($K$3*$AS$6)</f>
        <v>3.0895429417763665</v>
      </c>
      <c r="L27" s="283">
        <f t="shared" si="1"/>
        <v>12.370051767105467</v>
      </c>
      <c r="M27" s="283"/>
      <c r="N27" s="127">
        <f>(($E27+'US Data'!$B$32)*5940)/($K$3*$AS$6)</f>
        <v>20.152083125037787</v>
      </c>
      <c r="O27" s="135">
        <f>(($D27*($O$5)+'US Data'!$B$31)*5940)/($O$3*$AS$6)</f>
        <v>2.0596952945175775</v>
      </c>
      <c r="P27" s="283">
        <f t="shared" si="2"/>
        <v>8.2467011780703121</v>
      </c>
      <c r="Q27" s="283"/>
      <c r="R27" s="127">
        <f>(($E27+'US Data'!$B$32)*5940)/($O$3*$AS$6)</f>
        <v>13.434722083358524</v>
      </c>
      <c r="S27" s="135">
        <f>(($D27*($S$5)+'US Data'!$B$31)*5940)/($S$3*$AS$6)</f>
        <v>1.5447714708881832</v>
      </c>
      <c r="T27" s="283">
        <f t="shared" si="3"/>
        <v>6.1850258835527336</v>
      </c>
      <c r="U27" s="283"/>
      <c r="V27" s="127">
        <f>(($E27+'US Data'!$B$32)*5940)/($S$3*$AS$6)</f>
        <v>10.076041562518894</v>
      </c>
      <c r="W27" s="135">
        <f>(($D27*($W$5)+'US Data'!$B$31)*5940)/($W$3*$AS$6)</f>
        <v>1.2358171767105466</v>
      </c>
      <c r="X27" s="283">
        <f t="shared" si="4"/>
        <v>4.9480207068421871</v>
      </c>
      <c r="Y27" s="283"/>
      <c r="Z27" s="127">
        <f>(($E27+'US Data'!$B$32)*5940)/($W$3*$AS$6)</f>
        <v>8.060833250015115</v>
      </c>
      <c r="AA27" s="135">
        <f>(($D27*($AA$5)+'US Data'!$B$31)*5940)/($AA$3*$AS$6)</f>
        <v>1.0298476472587887</v>
      </c>
      <c r="AB27" s="283">
        <f t="shared" si="5"/>
        <v>4.1233505890351561</v>
      </c>
      <c r="AC27" s="283"/>
      <c r="AD27" s="127">
        <f>(($E27+'US Data'!$B$32)*5940)/($AA$3*$AS$6)</f>
        <v>6.7173610416792622</v>
      </c>
      <c r="AE27" s="135">
        <f>(($D27*($AE$5)+'US Data'!$B$31)*5940)/($AE$3*$AS$6)</f>
        <v>0.77238573544409161</v>
      </c>
      <c r="AF27" s="283">
        <f t="shared" si="6"/>
        <v>3.0925129417763668</v>
      </c>
      <c r="AG27" s="283"/>
      <c r="AH27" s="127">
        <f>(($E27+'US Data'!$B$32)*5940)/($AE$3*$AS$6)</f>
        <v>5.0380207812594469</v>
      </c>
      <c r="AI27" s="135">
        <f>(($D27*($AI$5)+'US Data'!$B$31)*5940)/($AI$3*$AS$6)</f>
        <v>0.61790858835527329</v>
      </c>
      <c r="AJ27" s="283">
        <f t="shared" si="7"/>
        <v>2.4740103534210935</v>
      </c>
      <c r="AK27" s="283"/>
      <c r="AL27" s="127">
        <f>(($E27+'US Data'!$B$32)*5940)/($AI$3*$AS$6)</f>
        <v>4.0304166250075575</v>
      </c>
      <c r="AM27" s="135">
        <f>(($D27*($AM$5)+'US Data'!$B$31)*5940)/($AM$3*$AS$6)</f>
        <v>0.51492382362939437</v>
      </c>
      <c r="AN27" s="283">
        <f t="shared" si="8"/>
        <v>2.061675294517578</v>
      </c>
      <c r="AO27" s="283"/>
      <c r="AP27" s="127">
        <f>(($E27+'US Data'!$B$32)*5940)/($AM$3*$AS$6)</f>
        <v>3.3586805208396311</v>
      </c>
    </row>
    <row r="28" spans="2:46" x14ac:dyDescent="0.3">
      <c r="B28" s="230"/>
      <c r="C28" s="256"/>
      <c r="D28" s="141">
        <f>(VLOOKUP($B$26,'US Data'!$A$1:$E$23,3,FALSE))/(SQRT($AS$7/$F28))</f>
        <v>0.48093284293790883</v>
      </c>
      <c r="E28" s="141">
        <f>(VLOOKUP($B$26,'US Data'!$A$1:$E$23,3,FALSE))/(SQRT($AS$7/$F28))+(VLOOKUP($C$26,'US Data'!$A$1:$E$23,5,FALSE))/(SQRT($AS$7/$F28))</f>
        <v>0.78037123898221972</v>
      </c>
      <c r="F28" s="160">
        <v>40</v>
      </c>
      <c r="G28" s="136">
        <f>(($D28*($G$5)+'US Data'!$B$31)*5940)/($G$3*$AS$6)</f>
        <v>7.1359127176279458</v>
      </c>
      <c r="H28" s="280">
        <f t="shared" si="0"/>
        <v>28.567410870511786</v>
      </c>
      <c r="I28" s="280"/>
      <c r="J28" s="125">
        <f>(($E28+'US Data'!$B$32)*5940)/($G$3*$AS$6)</f>
        <v>46.514431595543854</v>
      </c>
      <c r="K28" s="136">
        <f>(($D28*($K$5)+'US Data'!$B$31)*5940)/($K$3*$AS$6)</f>
        <v>3.5679563588139729</v>
      </c>
      <c r="L28" s="280">
        <f t="shared" si="1"/>
        <v>14.283705435255893</v>
      </c>
      <c r="M28" s="280"/>
      <c r="N28" s="125">
        <f>(($E28+'US Data'!$B$32)*5940)/($K$3*$AS$6)</f>
        <v>23.257215797771927</v>
      </c>
      <c r="O28" s="136">
        <f>(($D28*($O$5)+'US Data'!$B$31)*5940)/($O$3*$AS$6)</f>
        <v>2.3786375725426487</v>
      </c>
      <c r="P28" s="280">
        <f t="shared" si="2"/>
        <v>9.5224702901705953</v>
      </c>
      <c r="Q28" s="280"/>
      <c r="R28" s="125">
        <f>(($E28+'US Data'!$B$32)*5940)/($O$3*$AS$6)</f>
        <v>15.504810531847951</v>
      </c>
      <c r="S28" s="136">
        <f>(($D28*($S$5)+'US Data'!$B$31)*5940)/($S$3*$AS$6)</f>
        <v>1.7839781794069864</v>
      </c>
      <c r="T28" s="280">
        <f t="shared" si="3"/>
        <v>7.1418527176279465</v>
      </c>
      <c r="U28" s="280"/>
      <c r="V28" s="125">
        <f>(($E28+'US Data'!$B$32)*5940)/($S$3*$AS$6)</f>
        <v>11.628607898885964</v>
      </c>
      <c r="W28" s="136">
        <f>(($D28*($W$5)+'US Data'!$B$31)*5940)/($W$3*$AS$6)</f>
        <v>1.4271825435255892</v>
      </c>
      <c r="X28" s="280">
        <f t="shared" si="4"/>
        <v>5.7134821741023574</v>
      </c>
      <c r="Y28" s="280"/>
      <c r="Z28" s="125">
        <f>(($E28+'US Data'!$B$32)*5940)/($W$3*$AS$6)</f>
        <v>9.3028863191087705</v>
      </c>
      <c r="AA28" s="136">
        <f>(($D28*($AA$5)+'US Data'!$B$31)*5940)/($AA$3*$AS$6)</f>
        <v>1.1893187862713244</v>
      </c>
      <c r="AB28" s="280">
        <f t="shared" si="5"/>
        <v>4.7612351450852977</v>
      </c>
      <c r="AC28" s="280"/>
      <c r="AD28" s="125">
        <f>(($E28+'US Data'!$B$32)*5940)/($AA$3*$AS$6)</f>
        <v>7.7524052659239757</v>
      </c>
      <c r="AE28" s="136">
        <f>(($D28*($AE$5)+'US Data'!$B$31)*5940)/($AE$3*$AS$6)</f>
        <v>0.89198908970349322</v>
      </c>
      <c r="AF28" s="280">
        <f t="shared" si="6"/>
        <v>3.5709263588139732</v>
      </c>
      <c r="AG28" s="280"/>
      <c r="AH28" s="125">
        <f>(($E28+'US Data'!$B$32)*5940)/($AE$3*$AS$6)</f>
        <v>5.8143039494429818</v>
      </c>
      <c r="AI28" s="136">
        <f>(($D28*($AI$5)+'US Data'!$B$31)*5940)/($AI$3*$AS$6)</f>
        <v>0.71359127176279458</v>
      </c>
      <c r="AJ28" s="280">
        <f t="shared" si="7"/>
        <v>2.8567410870511787</v>
      </c>
      <c r="AK28" s="280"/>
      <c r="AL28" s="125">
        <f>(($E28+'US Data'!$B$32)*5940)/($AI$3*$AS$6)</f>
        <v>4.6514431595543853</v>
      </c>
      <c r="AM28" s="136">
        <f>(($D28*($AM$5)+'US Data'!$B$31)*5940)/($AM$3*$AS$6)</f>
        <v>0.59465939313566218</v>
      </c>
      <c r="AN28" s="280">
        <f t="shared" si="8"/>
        <v>2.3806175725426488</v>
      </c>
      <c r="AO28" s="280"/>
      <c r="AP28" s="125">
        <f>(($E28+'US Data'!$B$32)*5940)/($AM$3*$AS$6)</f>
        <v>3.8762026329619879</v>
      </c>
      <c r="AQ28" s="12"/>
      <c r="AR28" s="12"/>
      <c r="AS28" s="12"/>
    </row>
    <row r="29" spans="2:46" x14ac:dyDescent="0.3">
      <c r="B29" s="230"/>
      <c r="C29" s="256"/>
      <c r="D29" s="142">
        <f>(VLOOKUP($B$26,'US Data'!$A$1:$E$23,3,FALSE))/(SQRT($AS$7/$F29))</f>
        <v>0.53769926471069696</v>
      </c>
      <c r="E29" s="142">
        <f>(VLOOKUP($B$26,'US Data'!$A$1:$E$23,3,FALSE))/(SQRT($AS$7/$F29))+(VLOOKUP($C$26,'US Data'!$A$1:$E$23,5,FALSE))/(SQRT($AS$7/$F29))</f>
        <v>0.87248156902498852</v>
      </c>
      <c r="F29" s="160">
        <v>50</v>
      </c>
      <c r="G29" s="135">
        <f>(($D29*($G$5)+'US Data'!$B$31)*5940)/($G$3*$AS$6)</f>
        <v>7.9788940809538511</v>
      </c>
      <c r="H29" s="283">
        <f t="shared" si="0"/>
        <v>31.9393363238154</v>
      </c>
      <c r="I29" s="283"/>
      <c r="J29" s="127">
        <f>(($E29+'US Data'!$B$32)*5940)/($G$3*$AS$6)</f>
        <v>51.985785200084322</v>
      </c>
      <c r="K29" s="135">
        <f>(($D29*($K$5)+'US Data'!$B$31)*5940)/($K$3*$AS$6)</f>
        <v>3.9894470404769256</v>
      </c>
      <c r="L29" s="283">
        <f t="shared" si="1"/>
        <v>15.9696681619077</v>
      </c>
      <c r="M29" s="283"/>
      <c r="N29" s="127">
        <f>(($E29+'US Data'!$B$32)*5940)/($K$3*$AS$6)</f>
        <v>25.992892600042161</v>
      </c>
      <c r="O29" s="135">
        <f>(($D29*($O$5)+'US Data'!$B$31)*5940)/($O$3*$AS$6)</f>
        <v>2.6596313603179502</v>
      </c>
      <c r="P29" s="283">
        <f t="shared" si="2"/>
        <v>10.646445441271799</v>
      </c>
      <c r="Q29" s="283"/>
      <c r="R29" s="127">
        <f>(($E29+'US Data'!$B$32)*5940)/($O$3*$AS$6)</f>
        <v>17.328595066694774</v>
      </c>
      <c r="S29" s="135">
        <f>(($D29*($S$5)+'US Data'!$B$31)*5940)/($S$3*$AS$6)</f>
        <v>1.9947235202384628</v>
      </c>
      <c r="T29" s="283">
        <f t="shared" si="3"/>
        <v>7.9848340809538501</v>
      </c>
      <c r="U29" s="283"/>
      <c r="V29" s="127">
        <f>(($E29+'US Data'!$B$32)*5940)/($S$3*$AS$6)</f>
        <v>12.996446300021081</v>
      </c>
      <c r="W29" s="135">
        <f>(($D29*($W$5)+'US Data'!$B$31)*5940)/($W$3*$AS$6)</f>
        <v>1.5957788161907702</v>
      </c>
      <c r="X29" s="283">
        <f t="shared" si="4"/>
        <v>6.3878672647630799</v>
      </c>
      <c r="Y29" s="283"/>
      <c r="Z29" s="127">
        <f>(($E29+'US Data'!$B$32)*5940)/($W$3*$AS$6)</f>
        <v>10.397157040016864</v>
      </c>
      <c r="AA29" s="135">
        <f>(($D29*($AA$5)+'US Data'!$B$31)*5940)/($AA$3*$AS$6)</f>
        <v>1.3298156801589751</v>
      </c>
      <c r="AB29" s="283">
        <f t="shared" si="5"/>
        <v>5.3232227206358997</v>
      </c>
      <c r="AC29" s="283"/>
      <c r="AD29" s="127">
        <f>(($E29+'US Data'!$B$32)*5940)/($AA$3*$AS$6)</f>
        <v>8.6642975333473871</v>
      </c>
      <c r="AE29" s="135">
        <f>(($D29*($AE$5)+'US Data'!$B$31)*5940)/($AE$3*$AS$6)</f>
        <v>0.99736176011923139</v>
      </c>
      <c r="AF29" s="283">
        <f t="shared" si="6"/>
        <v>3.992417040476925</v>
      </c>
      <c r="AG29" s="283"/>
      <c r="AH29" s="127">
        <f>(($E29+'US Data'!$B$32)*5940)/($AE$3*$AS$6)</f>
        <v>6.4982231500105403</v>
      </c>
      <c r="AI29" s="135">
        <f>(($D29*($AI$5)+'US Data'!$B$31)*5940)/($AI$3*$AS$6)</f>
        <v>0.79788940809538511</v>
      </c>
      <c r="AJ29" s="283">
        <f t="shared" si="7"/>
        <v>3.1939336323815399</v>
      </c>
      <c r="AK29" s="283"/>
      <c r="AL29" s="127">
        <f>(($E29+'US Data'!$B$32)*5940)/($AI$3*$AS$6)</f>
        <v>5.1985785200084322</v>
      </c>
      <c r="AM29" s="135">
        <f>(($D29*($AM$5)+'US Data'!$B$31)*5940)/($AM$3*$AS$6)</f>
        <v>0.66490784007948756</v>
      </c>
      <c r="AN29" s="283">
        <f t="shared" si="8"/>
        <v>2.6616113603179499</v>
      </c>
      <c r="AO29" s="283"/>
      <c r="AP29" s="127">
        <f>(($E29+'US Data'!$B$32)*5940)/($AM$3*$AS$6)</f>
        <v>4.3321487666736935</v>
      </c>
      <c r="AQ29" s="12"/>
      <c r="AR29" s="34"/>
      <c r="AS29" s="12"/>
    </row>
    <row r="30" spans="2:46" ht="15" customHeight="1" thickBot="1" x14ac:dyDescent="0.35">
      <c r="B30" s="231"/>
      <c r="C30" s="257"/>
      <c r="D30" s="141">
        <f>(VLOOKUP($B$26,'US Data'!$A$1:$E$23,3,FALSE))/(SQRT($AS$7/$F30))</f>
        <v>0.58902003287198057</v>
      </c>
      <c r="E30" s="145">
        <f>(VLOOKUP($B$26,'US Data'!$A$1:$E$23,3,FALSE))/(SQRT($AS$7/$F30))+(VLOOKUP($C$26,'US Data'!$A$1:$E$23,5,FALSE))/(SQRT($AS$7/$F30))</f>
        <v>0.95575567272497386</v>
      </c>
      <c r="F30" s="161">
        <v>60</v>
      </c>
      <c r="G30" s="138">
        <f>(($D30*($G$5)+'US Data'!$B$31)*5940)/($G$3*$AS$6)</f>
        <v>8.7410074881489113</v>
      </c>
      <c r="H30" s="284">
        <f t="shared" si="0"/>
        <v>34.987789952595648</v>
      </c>
      <c r="I30" s="284"/>
      <c r="J30" s="131">
        <f>(($E30+'US Data'!$B$32)*5940)/($G$3*$AS$6)</f>
        <v>56.932266959863448</v>
      </c>
      <c r="K30" s="138">
        <f>(($D30*($K$5)+'US Data'!$B$31)*5940)/($K$3*$AS$6)</f>
        <v>4.3705037440744556</v>
      </c>
      <c r="L30" s="284">
        <f t="shared" si="1"/>
        <v>17.493894976297824</v>
      </c>
      <c r="M30" s="284"/>
      <c r="N30" s="131">
        <f>(($E30+'US Data'!$B$32)*5940)/($K$3*$AS$6)</f>
        <v>28.466133479931724</v>
      </c>
      <c r="O30" s="138">
        <f>(($D30*($O$5)+'US Data'!$B$31)*5940)/($O$3*$AS$6)</f>
        <v>2.9136691627163041</v>
      </c>
      <c r="P30" s="284">
        <f t="shared" si="2"/>
        <v>11.662596650865215</v>
      </c>
      <c r="Q30" s="284"/>
      <c r="R30" s="131">
        <f>(($E30+'US Data'!$B$32)*5940)/($O$3*$AS$6)</f>
        <v>18.977422319954481</v>
      </c>
      <c r="S30" s="138">
        <f>(($D30*($S$5)+'US Data'!$B$31)*5940)/($S$3*$AS$6)</f>
        <v>2.1852518720372278</v>
      </c>
      <c r="T30" s="284">
        <f t="shared" si="3"/>
        <v>8.746947488148912</v>
      </c>
      <c r="U30" s="284"/>
      <c r="V30" s="131">
        <f>(($E30+'US Data'!$B$32)*5940)/($S$3*$AS$6)</f>
        <v>14.233066739965862</v>
      </c>
      <c r="W30" s="138">
        <f>(($D30*($W$5)+'US Data'!$B$31)*5940)/($W$3*$AS$6)</f>
        <v>1.7482014976297824</v>
      </c>
      <c r="X30" s="284">
        <f t="shared" si="4"/>
        <v>6.9975579905191285</v>
      </c>
      <c r="Y30" s="284"/>
      <c r="Z30" s="131">
        <f>(($E30+'US Data'!$B$32)*5940)/($W$3*$AS$6)</f>
        <v>11.386453391972688</v>
      </c>
      <c r="AA30" s="138">
        <f>(($D30*($AA$5)+'US Data'!$B$31)*5940)/($AA$3*$AS$6)</f>
        <v>1.456834581358152</v>
      </c>
      <c r="AB30" s="284">
        <f t="shared" si="5"/>
        <v>5.8312983254326074</v>
      </c>
      <c r="AC30" s="284"/>
      <c r="AD30" s="131">
        <f>(($E30+'US Data'!$B$32)*5940)/($AA$3*$AS$6)</f>
        <v>9.4887111599772407</v>
      </c>
      <c r="AE30" s="138">
        <f>(($D30*($AE$5)+'US Data'!$B$31)*5940)/($AE$3*$AS$6)</f>
        <v>1.0926259360186139</v>
      </c>
      <c r="AF30" s="284">
        <f t="shared" si="6"/>
        <v>4.373473744074456</v>
      </c>
      <c r="AG30" s="284"/>
      <c r="AH30" s="131">
        <f>(($E30+'US Data'!$B$32)*5940)/($AE$3*$AS$6)</f>
        <v>7.116533369982931</v>
      </c>
      <c r="AI30" s="138">
        <f>(($D30*($AI$5)+'US Data'!$B$31)*5940)/($AI$3*$AS$6)</f>
        <v>0.87410074881489119</v>
      </c>
      <c r="AJ30" s="284">
        <f t="shared" si="7"/>
        <v>3.4987789952595643</v>
      </c>
      <c r="AK30" s="284"/>
      <c r="AL30" s="131">
        <f>(($E30+'US Data'!$B$32)*5940)/($AI$3*$AS$6)</f>
        <v>5.6932266959863442</v>
      </c>
      <c r="AM30" s="138">
        <f>(($D30*($AM$5)+'US Data'!$B$31)*5940)/($AM$3*$AS$6)</f>
        <v>0.72841729067907601</v>
      </c>
      <c r="AN30" s="284">
        <f t="shared" si="8"/>
        <v>2.9156491627163037</v>
      </c>
      <c r="AO30" s="284"/>
      <c r="AP30" s="131">
        <f>(($E30+'US Data'!$B$32)*5940)/($AM$3*$AS$6)</f>
        <v>4.7443555799886203</v>
      </c>
      <c r="AQ30" s="12"/>
      <c r="AR30" s="12"/>
      <c r="AS30" s="12"/>
    </row>
    <row r="31" spans="2:46" x14ac:dyDescent="0.3">
      <c r="B31" s="220" t="s">
        <v>9</v>
      </c>
      <c r="C31" s="223" t="s">
        <v>7</v>
      </c>
      <c r="D31" s="146">
        <f>(VLOOKUP($B$31,'US Data'!$A$1:$E$23,3,FALSE))/(SQRT($AS$7/$F31))</f>
        <v>0.40186129199866738</v>
      </c>
      <c r="E31" s="146">
        <f>(VLOOKUP($B$31,'US Data'!$A$1:$E$23,3,FALSE))/(SQRT($AS$7/$F31))+(VLOOKUP($C$31,'US Data'!$A$1:$E$23,5,FALSE))/(SQRT($AS$7/$F31))</f>
        <v>0.68410948511472514</v>
      </c>
      <c r="F31" s="160">
        <v>20</v>
      </c>
      <c r="G31" s="137">
        <f>(($D31*($G$5)+'US Data'!$B$31)*5940)/($G$3*$AS$6)</f>
        <v>5.9617001861802104</v>
      </c>
      <c r="H31" s="281">
        <f t="shared" si="0"/>
        <v>23.870560744720841</v>
      </c>
      <c r="I31" s="281"/>
      <c r="J31" s="123">
        <f>(($E31+'US Data'!$B$32)*5940)/($G$3*$AS$6)</f>
        <v>40.79648341581467</v>
      </c>
      <c r="K31" s="137">
        <f>(($D31*($K$5)+'US Data'!$B$31)*5940)/($K$3*$AS$6)</f>
        <v>2.9808500930901052</v>
      </c>
      <c r="L31" s="281">
        <f t="shared" si="1"/>
        <v>11.93528037236042</v>
      </c>
      <c r="M31" s="281"/>
      <c r="N31" s="123">
        <f>(($E31+'US Data'!$B$32)*5940)/($K$3*$AS$6)</f>
        <v>20.398241707907335</v>
      </c>
      <c r="O31" s="137">
        <f>(($D31*($O$5)+'US Data'!$B$31)*5940)/($O$3*$AS$6)</f>
        <v>1.9872333953934034</v>
      </c>
      <c r="P31" s="281">
        <f t="shared" si="2"/>
        <v>7.9568535815736139</v>
      </c>
      <c r="Q31" s="281"/>
      <c r="R31" s="123">
        <f>(($E31+'US Data'!$B$32)*5940)/($O$3*$AS$6)</f>
        <v>13.598827805271558</v>
      </c>
      <c r="S31" s="137">
        <f>(($D31*($S$5)+'US Data'!$B$31)*5940)/($S$3*$AS$6)</f>
        <v>1.4904250465450526</v>
      </c>
      <c r="T31" s="281">
        <f t="shared" si="3"/>
        <v>5.9676401861802102</v>
      </c>
      <c r="U31" s="281"/>
      <c r="V31" s="123">
        <f>(($E31+'US Data'!$B$32)*5940)/($S$3*$AS$6)</f>
        <v>10.199120853953668</v>
      </c>
      <c r="W31" s="137">
        <f>(($D31*($W$5)+'US Data'!$B$31)*5940)/($W$3*$AS$6)</f>
        <v>1.192340037236042</v>
      </c>
      <c r="X31" s="281">
        <f t="shared" si="4"/>
        <v>4.7741121489441687</v>
      </c>
      <c r="Y31" s="281"/>
      <c r="Z31" s="123">
        <f>(($E31+'US Data'!$B$32)*5940)/($W$3*$AS$6)</f>
        <v>8.1592966831629354</v>
      </c>
      <c r="AA31" s="137">
        <f>(($D31*($AA$5)+'US Data'!$B$31)*5940)/($AA$3*$AS$6)</f>
        <v>0.99361669769670169</v>
      </c>
      <c r="AB31" s="281">
        <f t="shared" si="5"/>
        <v>3.9784267907868069</v>
      </c>
      <c r="AC31" s="281"/>
      <c r="AD31" s="123">
        <f>(($E31+'US Data'!$B$32)*5940)/($AA$3*$AS$6)</f>
        <v>6.7994139026357789</v>
      </c>
      <c r="AE31" s="137">
        <f>(($D31*($AE$5)+'US Data'!$B$31)*5940)/($AE$3*$AS$6)</f>
        <v>0.74521252327252629</v>
      </c>
      <c r="AF31" s="281">
        <f t="shared" si="6"/>
        <v>2.9838200930901051</v>
      </c>
      <c r="AG31" s="281"/>
      <c r="AH31" s="123">
        <f>(($E31+'US Data'!$B$32)*5940)/($AE$3*$AS$6)</f>
        <v>5.0995604269768338</v>
      </c>
      <c r="AI31" s="137">
        <f>(($D31*($AI$5)+'US Data'!$B$31)*5940)/($AI$3*$AS$6)</f>
        <v>0.59617001861802099</v>
      </c>
      <c r="AJ31" s="281">
        <f t="shared" si="7"/>
        <v>2.3870560744720843</v>
      </c>
      <c r="AK31" s="281"/>
      <c r="AL31" s="123">
        <f>(($E31+'US Data'!$B$32)*5940)/($AI$3*$AS$6)</f>
        <v>4.0796483415814677</v>
      </c>
      <c r="AM31" s="137">
        <f>(($D31*($AM$5)+'US Data'!$B$31)*5940)/($AM$3*$AS$6)</f>
        <v>0.49680834884835084</v>
      </c>
      <c r="AN31" s="281">
        <f t="shared" si="8"/>
        <v>1.9892133953934035</v>
      </c>
      <c r="AO31" s="281"/>
      <c r="AP31" s="123">
        <f>(($E31+'US Data'!$B$32)*5940)/($AM$3*$AS$6)</f>
        <v>3.3997069513178895</v>
      </c>
    </row>
    <row r="32" spans="2:46" x14ac:dyDescent="0.3">
      <c r="B32" s="221"/>
      <c r="C32" s="224"/>
      <c r="D32" s="141">
        <f>(VLOOKUP($B$31,'US Data'!$A$1:$E$23,3,FALSE))/(SQRT($AS$7/$F32))</f>
        <v>0.49217755638616573</v>
      </c>
      <c r="E32" s="141">
        <f>(VLOOKUP($B$31,'US Data'!$A$1:$E$23,3,FALSE))/(SQRT($AS$7/$F32))+(VLOOKUP($C$31,'US Data'!$A$1:$E$23,5,FALSE))/(SQRT($AS$7/$F32))</f>
        <v>0.83785958336460031</v>
      </c>
      <c r="F32" s="160">
        <v>30</v>
      </c>
      <c r="G32" s="136">
        <f>(($D32*($G$5)+'US Data'!$B$31)*5940)/($G$3*$AS$6)</f>
        <v>7.3028967123345607</v>
      </c>
      <c r="H32" s="280">
        <f t="shared" si="0"/>
        <v>29.235346849338242</v>
      </c>
      <c r="I32" s="280"/>
      <c r="J32" s="125">
        <f>(($E32+'US Data'!$B$32)*5940)/($G$3*$AS$6)</f>
        <v>49.929239251857261</v>
      </c>
      <c r="K32" s="136">
        <f>(($D32*($K$5)+'US Data'!$B$31)*5940)/($K$3*$AS$6)</f>
        <v>3.6514483561672804</v>
      </c>
      <c r="L32" s="280">
        <f t="shared" si="1"/>
        <v>14.617673424669121</v>
      </c>
      <c r="M32" s="280"/>
      <c r="N32" s="125">
        <f>(($E32+'US Data'!$B$32)*5940)/($K$3*$AS$6)</f>
        <v>24.964619625928631</v>
      </c>
      <c r="O32" s="136">
        <f>(($D32*($O$5)+'US Data'!$B$31)*5940)/($O$3*$AS$6)</f>
        <v>2.4342989041115199</v>
      </c>
      <c r="P32" s="280">
        <f t="shared" si="2"/>
        <v>9.7451156164460819</v>
      </c>
      <c r="Q32" s="280"/>
      <c r="R32" s="125">
        <f>(($E32+'US Data'!$B$32)*5940)/($O$3*$AS$6)</f>
        <v>16.643079750619087</v>
      </c>
      <c r="S32" s="136">
        <f>(($D32*($S$5)+'US Data'!$B$31)*5940)/($S$3*$AS$6)</f>
        <v>1.8257241780836402</v>
      </c>
      <c r="T32" s="280">
        <f t="shared" si="3"/>
        <v>7.3088367123345606</v>
      </c>
      <c r="U32" s="280"/>
      <c r="V32" s="125">
        <f>(($E32+'US Data'!$B$32)*5940)/($S$3*$AS$6)</f>
        <v>12.482309812964315</v>
      </c>
      <c r="W32" s="136">
        <f>(($D32*($W$5)+'US Data'!$B$31)*5940)/($W$3*$AS$6)</f>
        <v>1.460579342466912</v>
      </c>
      <c r="X32" s="280">
        <f t="shared" si="4"/>
        <v>5.8470693698676488</v>
      </c>
      <c r="Y32" s="280"/>
      <c r="Z32" s="125">
        <f>(($E32+'US Data'!$B$32)*5940)/($W$3*$AS$6)</f>
        <v>9.9858478503714529</v>
      </c>
      <c r="AA32" s="136">
        <f>(($D32*($AA$5)+'US Data'!$B$31)*5940)/($AA$3*$AS$6)</f>
        <v>1.21714945205576</v>
      </c>
      <c r="AB32" s="280">
        <f t="shared" si="5"/>
        <v>4.872557808223041</v>
      </c>
      <c r="AC32" s="280"/>
      <c r="AD32" s="125">
        <f>(($E32+'US Data'!$B$32)*5940)/($AA$3*$AS$6)</f>
        <v>8.3215398753095435</v>
      </c>
      <c r="AE32" s="136">
        <f>(($D32*($AE$5)+'US Data'!$B$31)*5940)/($AE$3*$AS$6)</f>
        <v>0.91286208904182009</v>
      </c>
      <c r="AF32" s="280">
        <f t="shared" si="6"/>
        <v>3.6544183561672803</v>
      </c>
      <c r="AG32" s="280"/>
      <c r="AH32" s="125">
        <f>(($E32+'US Data'!$B$32)*5940)/($AE$3*$AS$6)</f>
        <v>6.2411549064821576</v>
      </c>
      <c r="AI32" s="136">
        <f>(($D32*($AI$5)+'US Data'!$B$31)*5940)/($AI$3*$AS$6)</f>
        <v>0.73028967123345601</v>
      </c>
      <c r="AJ32" s="280">
        <f t="shared" si="7"/>
        <v>2.9235346849338244</v>
      </c>
      <c r="AK32" s="280"/>
      <c r="AL32" s="125">
        <f>(($E32+'US Data'!$B$32)*5940)/($AI$3*$AS$6)</f>
        <v>4.9929239251857265</v>
      </c>
      <c r="AM32" s="136">
        <f>(($D32*($AM$5)+'US Data'!$B$31)*5940)/($AM$3*$AS$6)</f>
        <v>0.60857472602787999</v>
      </c>
      <c r="AN32" s="280">
        <f t="shared" si="8"/>
        <v>2.4362789041115205</v>
      </c>
      <c r="AO32" s="280"/>
      <c r="AP32" s="125">
        <f>(($E32+'US Data'!$B$32)*5940)/($AM$3*$AS$6)</f>
        <v>4.1607699376547718</v>
      </c>
    </row>
    <row r="33" spans="2:42" x14ac:dyDescent="0.3">
      <c r="B33" s="221"/>
      <c r="C33" s="224"/>
      <c r="D33" s="142">
        <f>(VLOOKUP($B$31,'US Data'!$A$1:$E$23,3,FALSE))/(SQRT($AS$7/$F33))</f>
        <v>0.56831768933728988</v>
      </c>
      <c r="E33" s="142">
        <f>(VLOOKUP($B$31,'US Data'!$A$1:$E$23,3,FALSE))/(SQRT($AS$7/$F33))+(VLOOKUP($C$31,'US Data'!$A$1:$E$23,5,FALSE))/(SQRT($AS$7/$F33))</f>
        <v>0.96747691199731922</v>
      </c>
      <c r="F33" s="160">
        <v>40</v>
      </c>
      <c r="G33" s="135">
        <f>(($D33*($G$5)+'US Data'!$B$31)*5940)/($G$3*$AS$6)</f>
        <v>8.4335776866587544</v>
      </c>
      <c r="H33" s="283">
        <f t="shared" si="0"/>
        <v>33.758070746635013</v>
      </c>
      <c r="I33" s="283"/>
      <c r="J33" s="127">
        <f>(($E33+'US Data'!$B$32)*5940)/($G$3*$AS$6)</f>
        <v>57.628508572640769</v>
      </c>
      <c r="K33" s="135">
        <f>(($D33*($K$5)+'US Data'!$B$31)*5940)/($K$3*$AS$6)</f>
        <v>4.2167888433293772</v>
      </c>
      <c r="L33" s="283">
        <f t="shared" si="1"/>
        <v>16.879035373317507</v>
      </c>
      <c r="M33" s="283"/>
      <c r="N33" s="127">
        <f>(($E33+'US Data'!$B$32)*5940)/($K$3*$AS$6)</f>
        <v>28.814254286320384</v>
      </c>
      <c r="O33" s="135">
        <f>(($D33*($O$5)+'US Data'!$B$31)*5940)/($O$3*$AS$6)</f>
        <v>2.8111925622195848</v>
      </c>
      <c r="P33" s="283">
        <f t="shared" si="2"/>
        <v>11.25269024887834</v>
      </c>
      <c r="Q33" s="283"/>
      <c r="R33" s="127">
        <f>(($E33+'US Data'!$B$32)*5940)/($O$3*$AS$6)</f>
        <v>19.209502857546923</v>
      </c>
      <c r="S33" s="135">
        <f>(($D33*($S$5)+'US Data'!$B$31)*5940)/($S$3*$AS$6)</f>
        <v>2.1083944216646886</v>
      </c>
      <c r="T33" s="283">
        <f t="shared" si="3"/>
        <v>8.4395176866587533</v>
      </c>
      <c r="U33" s="283"/>
      <c r="V33" s="127">
        <f>(($E33+'US Data'!$B$32)*5940)/($S$3*$AS$6)</f>
        <v>14.407127143160192</v>
      </c>
      <c r="W33" s="135">
        <f>(($D33*($W$5)+'US Data'!$B$31)*5940)/($W$3*$AS$6)</f>
        <v>1.6867155373317511</v>
      </c>
      <c r="X33" s="283">
        <f t="shared" si="4"/>
        <v>6.7516141493270032</v>
      </c>
      <c r="Y33" s="283"/>
      <c r="Z33" s="127">
        <f>(($E33+'US Data'!$B$32)*5940)/($W$3*$AS$6)</f>
        <v>11.525701714528154</v>
      </c>
      <c r="AA33" s="135">
        <f>(($D33*($AA$5)+'US Data'!$B$31)*5940)/($AA$3*$AS$6)</f>
        <v>1.4055962811097924</v>
      </c>
      <c r="AB33" s="283">
        <f t="shared" si="5"/>
        <v>5.6263451244391698</v>
      </c>
      <c r="AC33" s="283"/>
      <c r="AD33" s="127">
        <f>(($E33+'US Data'!$B$32)*5940)/($AA$3*$AS$6)</f>
        <v>9.6047514287734614</v>
      </c>
      <c r="AE33" s="135">
        <f>(($D33*($AE$5)+'US Data'!$B$31)*5940)/($AE$3*$AS$6)</f>
        <v>1.0541972108323443</v>
      </c>
      <c r="AF33" s="283">
        <f t="shared" si="6"/>
        <v>4.2197588433293767</v>
      </c>
      <c r="AG33" s="283"/>
      <c r="AH33" s="127">
        <f>(($E33+'US Data'!$B$32)*5940)/($AE$3*$AS$6)</f>
        <v>7.2035635715800961</v>
      </c>
      <c r="AI33" s="135">
        <f>(($D33*($AI$5)+'US Data'!$B$31)*5940)/($AI$3*$AS$6)</f>
        <v>0.84335776866587553</v>
      </c>
      <c r="AJ33" s="283">
        <f t="shared" si="7"/>
        <v>3.3758070746635016</v>
      </c>
      <c r="AK33" s="283"/>
      <c r="AL33" s="127">
        <f>(($E33+'US Data'!$B$32)*5940)/($AI$3*$AS$6)</f>
        <v>5.7628508572640769</v>
      </c>
      <c r="AM33" s="135">
        <f>(($D33*($AM$5)+'US Data'!$B$31)*5940)/($AM$3*$AS$6)</f>
        <v>0.7027981405548962</v>
      </c>
      <c r="AN33" s="283">
        <f t="shared" si="8"/>
        <v>2.8131725622195849</v>
      </c>
      <c r="AO33" s="283"/>
      <c r="AP33" s="127">
        <f>(($E33+'US Data'!$B$32)*5940)/($AM$3*$AS$6)</f>
        <v>4.8023757143867307</v>
      </c>
    </row>
    <row r="34" spans="2:42" x14ac:dyDescent="0.3">
      <c r="B34" s="221"/>
      <c r="C34" s="224"/>
      <c r="D34" s="141">
        <f>(VLOOKUP($B$31,'US Data'!$A$1:$E$23,3,FALSE))/(SQRT($AS$7/$F34))</f>
        <v>0.63539849308689389</v>
      </c>
      <c r="E34" s="141">
        <f>(VLOOKUP($B$31,'US Data'!$A$1:$E$23,3,FALSE))/(SQRT($AS$7/$F34))+(VLOOKUP($C$31,'US Data'!$A$1:$E$23,5,FALSE))/(SQRT($AS$7/$F34))</f>
        <v>1.0816720709437939</v>
      </c>
      <c r="F34" s="160">
        <v>50</v>
      </c>
      <c r="G34" s="136">
        <f>(($D34*($G$5)+'US Data'!$B$31)*5940)/($G$3*$AS$6)</f>
        <v>9.4297276223403745</v>
      </c>
      <c r="H34" s="280">
        <f t="shared" si="0"/>
        <v>37.742670489361501</v>
      </c>
      <c r="I34" s="280"/>
      <c r="J34" s="125">
        <f>(($E34+'US Data'!$B$32)*5940)/($G$3*$AS$6)</f>
        <v>64.41170101406135</v>
      </c>
      <c r="K34" s="136">
        <f>(($D34*($K$5)+'US Data'!$B$31)*5940)/($K$3*$AS$6)</f>
        <v>4.7148638111701873</v>
      </c>
      <c r="L34" s="280">
        <f t="shared" si="1"/>
        <v>18.871335244680751</v>
      </c>
      <c r="M34" s="280"/>
      <c r="N34" s="125">
        <f>(($E34+'US Data'!$B$32)*5940)/($K$3*$AS$6)</f>
        <v>32.205850507030675</v>
      </c>
      <c r="O34" s="136">
        <f>(($D34*($O$5)+'US Data'!$B$31)*5940)/($O$3*$AS$6)</f>
        <v>3.143242540780125</v>
      </c>
      <c r="P34" s="280">
        <f t="shared" si="2"/>
        <v>12.5808901631205</v>
      </c>
      <c r="Q34" s="280"/>
      <c r="R34" s="125">
        <f>(($E34+'US Data'!$B$32)*5940)/($O$3*$AS$6)</f>
        <v>21.470567004687119</v>
      </c>
      <c r="S34" s="136">
        <f>(($D34*($S$5)+'US Data'!$B$31)*5940)/($S$3*$AS$6)</f>
        <v>2.3574319055850936</v>
      </c>
      <c r="T34" s="280">
        <f t="shared" si="3"/>
        <v>9.4356676223403753</v>
      </c>
      <c r="U34" s="280"/>
      <c r="V34" s="125">
        <f>(($E34+'US Data'!$B$32)*5940)/($S$3*$AS$6)</f>
        <v>16.102925253515338</v>
      </c>
      <c r="W34" s="136">
        <f>(($D34*($W$5)+'US Data'!$B$31)*5940)/($W$3*$AS$6)</f>
        <v>1.8859455244680752</v>
      </c>
      <c r="X34" s="280">
        <f t="shared" si="4"/>
        <v>7.5485340978722997</v>
      </c>
      <c r="Y34" s="280"/>
      <c r="Z34" s="125">
        <f>(($E34+'US Data'!$B$32)*5940)/($W$3*$AS$6)</f>
        <v>12.882340202812271</v>
      </c>
      <c r="AA34" s="136">
        <f>(($D34*($AA$5)+'US Data'!$B$31)*5940)/($AA$3*$AS$6)</f>
        <v>1.5716212703900625</v>
      </c>
      <c r="AB34" s="280">
        <f t="shared" si="5"/>
        <v>6.2904450815602502</v>
      </c>
      <c r="AC34" s="280"/>
      <c r="AD34" s="125">
        <f>(($E34+'US Data'!$B$32)*5940)/($AA$3*$AS$6)</f>
        <v>10.73528350234356</v>
      </c>
      <c r="AE34" s="136">
        <f>(($D34*($AE$5)+'US Data'!$B$31)*5940)/($AE$3*$AS$6)</f>
        <v>1.1787159527925468</v>
      </c>
      <c r="AF34" s="280">
        <f t="shared" si="6"/>
        <v>4.7178338111701876</v>
      </c>
      <c r="AG34" s="280"/>
      <c r="AH34" s="125">
        <f>(($E34+'US Data'!$B$32)*5940)/($AE$3*$AS$6)</f>
        <v>8.0514626267576688</v>
      </c>
      <c r="AI34" s="136">
        <f>(($D34*($AI$5)+'US Data'!$B$31)*5940)/($AI$3*$AS$6)</f>
        <v>0.94297276223403759</v>
      </c>
      <c r="AJ34" s="280">
        <f t="shared" si="7"/>
        <v>3.7742670489361498</v>
      </c>
      <c r="AK34" s="280"/>
      <c r="AL34" s="125">
        <f>(($E34+'US Data'!$B$32)*5940)/($AI$3*$AS$6)</f>
        <v>6.4411701014061356</v>
      </c>
      <c r="AM34" s="136">
        <f>(($D34*($AM$5)+'US Data'!$B$31)*5940)/($AM$3*$AS$6)</f>
        <v>0.78581063519503125</v>
      </c>
      <c r="AN34" s="280">
        <f t="shared" si="8"/>
        <v>3.1452225407801251</v>
      </c>
      <c r="AO34" s="280"/>
      <c r="AP34" s="125">
        <f>(($E34+'US Data'!$B$32)*5940)/($AM$3*$AS$6)</f>
        <v>5.3676417511717798</v>
      </c>
    </row>
    <row r="35" spans="2:42" ht="15" customHeight="1" thickBot="1" x14ac:dyDescent="0.35">
      <c r="B35" s="222"/>
      <c r="C35" s="225"/>
      <c r="D35" s="142">
        <f>(VLOOKUP($B$31,'US Data'!$A$1:$E$23,3,FALSE))/(SQRT($AS$7/$F35))</f>
        <v>0.69604417533696428</v>
      </c>
      <c r="E35" s="143">
        <f>(VLOOKUP($B$31,'US Data'!$A$1:$E$23,3,FALSE))/(SQRT($AS$7/$F35))+(VLOOKUP($C$31,'US Data'!$A$1:$E$23,5,FALSE))/(SQRT($AS$7/$F35))</f>
        <v>1.1849123861584887</v>
      </c>
      <c r="F35" s="161">
        <v>60</v>
      </c>
      <c r="G35" s="135">
        <f>(($D35*($G$5)+'US Data'!$B$31)*5940)/($G$3*$AS$6)</f>
        <v>10.33031600375392</v>
      </c>
      <c r="H35" s="282">
        <f t="shared" si="0"/>
        <v>41.345024015015682</v>
      </c>
      <c r="I35" s="282"/>
      <c r="J35" s="127">
        <f>(($E35+'US Data'!$B$32)*5940)/($G$3*$AS$6)</f>
        <v>70.544175737814214</v>
      </c>
      <c r="K35" s="135">
        <f>(($D35*($K$5)+'US Data'!$B$31)*5940)/($K$3*$AS$6)</f>
        <v>5.1651580018769598</v>
      </c>
      <c r="L35" s="282">
        <f t="shared" si="1"/>
        <v>20.672512007507841</v>
      </c>
      <c r="M35" s="282"/>
      <c r="N35" s="127">
        <f>(($E35+'US Data'!$B$32)*5940)/($K$3*$AS$6)</f>
        <v>35.272087868907107</v>
      </c>
      <c r="O35" s="135">
        <f>(($D35*($O$5)+'US Data'!$B$31)*5940)/($O$3*$AS$6)</f>
        <v>3.4434386679179729</v>
      </c>
      <c r="P35" s="282">
        <f t="shared" si="2"/>
        <v>13.781674671671892</v>
      </c>
      <c r="Q35" s="282"/>
      <c r="R35" s="127">
        <f>(($E35+'US Data'!$B$32)*5940)/($O$3*$AS$6)</f>
        <v>23.514725245938074</v>
      </c>
      <c r="S35" s="135">
        <f>(($D35*($S$5)+'US Data'!$B$31)*5940)/($S$3*$AS$6)</f>
        <v>2.5825790009384799</v>
      </c>
      <c r="T35" s="282">
        <f t="shared" si="3"/>
        <v>10.33625600375392</v>
      </c>
      <c r="U35" s="282"/>
      <c r="V35" s="127">
        <f>(($E35+'US Data'!$B$32)*5940)/($S$3*$AS$6)</f>
        <v>17.636043934453554</v>
      </c>
      <c r="W35" s="135">
        <f>(($D35*($W$5)+'US Data'!$B$31)*5940)/($W$3*$AS$6)</f>
        <v>2.0660632007507838</v>
      </c>
      <c r="X35" s="282">
        <f t="shared" si="4"/>
        <v>8.2690048030031349</v>
      </c>
      <c r="Y35" s="282"/>
      <c r="Z35" s="127">
        <f>(($E35+'US Data'!$B$32)*5940)/($W$3*$AS$6)</f>
        <v>14.108835147562845</v>
      </c>
      <c r="AA35" s="135">
        <f>(($D35*($AA$5)+'US Data'!$B$31)*5940)/($AA$3*$AS$6)</f>
        <v>1.7217193339589865</v>
      </c>
      <c r="AB35" s="282">
        <f t="shared" si="5"/>
        <v>6.890837335835946</v>
      </c>
      <c r="AC35" s="282"/>
      <c r="AD35" s="127">
        <f>(($E35+'US Data'!$B$32)*5940)/($AA$3*$AS$6)</f>
        <v>11.757362622969037</v>
      </c>
      <c r="AE35" s="135">
        <f>(($D35*($AE$5)+'US Data'!$B$31)*5940)/($AE$3*$AS$6)</f>
        <v>1.29128950046924</v>
      </c>
      <c r="AF35" s="282">
        <f t="shared" si="6"/>
        <v>5.1681280018769602</v>
      </c>
      <c r="AG35" s="282"/>
      <c r="AH35" s="127">
        <f>(($E35+'US Data'!$B$32)*5940)/($AE$3*$AS$6)</f>
        <v>8.8180219672267768</v>
      </c>
      <c r="AI35" s="135">
        <f>(($D35*($AI$5)+'US Data'!$B$31)*5940)/($AI$3*$AS$6)</f>
        <v>1.0330316003753919</v>
      </c>
      <c r="AJ35" s="282">
        <f t="shared" si="7"/>
        <v>4.1345024015015674</v>
      </c>
      <c r="AK35" s="282"/>
      <c r="AL35" s="127">
        <f>(($E35+'US Data'!$B$32)*5940)/($AI$3*$AS$6)</f>
        <v>7.0544175737814223</v>
      </c>
      <c r="AM35" s="135">
        <f>(($D35*($AM$5)+'US Data'!$B$31)*5940)/($AM$3*$AS$6)</f>
        <v>0.86085966697949323</v>
      </c>
      <c r="AN35" s="282">
        <f t="shared" si="8"/>
        <v>3.445418667917973</v>
      </c>
      <c r="AO35" s="282"/>
      <c r="AP35" s="127">
        <f>(($E35+'US Data'!$B$32)*5940)/($AM$3*$AS$6)</f>
        <v>5.8786813114845184</v>
      </c>
    </row>
    <row r="36" spans="2:42" x14ac:dyDescent="0.3">
      <c r="B36" s="226" t="s">
        <v>10</v>
      </c>
      <c r="C36" s="229" t="s">
        <v>8</v>
      </c>
      <c r="D36" s="144">
        <f>(VLOOKUP($B$36,'US Data'!$A$1:$E$23,3,FALSE))/(SQRT($AS$7/$F36))</f>
        <v>0.51691959437966528</v>
      </c>
      <c r="E36" s="144">
        <f>(VLOOKUP($B$36,'US Data'!$A$1:$E$23,3,FALSE))/(SQRT($AS$7/$F36))+(VLOOKUP($C$36,'US Data'!$A$1:$E$23,5,FALSE))/(SQRT($AS$7/$F36))</f>
        <v>0.86935981930588924</v>
      </c>
      <c r="F36" s="160">
        <v>20</v>
      </c>
      <c r="G36" s="139">
        <f>(($D36*($G$5)+'US Data'!$B$31)*5940)/($G$3*$AS$6)</f>
        <v>7.6703159765380304</v>
      </c>
      <c r="H36" s="285">
        <f t="shared" si="0"/>
        <v>30.705023906152118</v>
      </c>
      <c r="I36" s="285"/>
      <c r="J36" s="130">
        <f>(($E36+'US Data'!$B$32)*5940)/($G$3*$AS$6)</f>
        <v>51.800353266769825</v>
      </c>
      <c r="K36" s="139">
        <f>(($D36*($K$5)+'US Data'!$B$31)*5940)/($K$3*$AS$6)</f>
        <v>3.8351579882690152</v>
      </c>
      <c r="L36" s="285">
        <f t="shared" si="1"/>
        <v>15.352511953076059</v>
      </c>
      <c r="M36" s="285"/>
      <c r="N36" s="130">
        <f>(($E36+'US Data'!$B$32)*5940)/($K$3*$AS$6)</f>
        <v>25.900176633384913</v>
      </c>
      <c r="O36" s="139">
        <f>(($D36*($O$5)+'US Data'!$B$31)*5940)/($O$3*$AS$6)</f>
        <v>2.5567719921793435</v>
      </c>
      <c r="P36" s="285">
        <f t="shared" si="2"/>
        <v>10.235007968717373</v>
      </c>
      <c r="Q36" s="285"/>
      <c r="R36" s="130">
        <f>(($E36+'US Data'!$B$32)*5940)/($O$3*$AS$6)</f>
        <v>17.26678442225661</v>
      </c>
      <c r="S36" s="139">
        <f>(($D36*($S$5)+'US Data'!$B$31)*5940)/($S$3*$AS$6)</f>
        <v>1.9175789941345076</v>
      </c>
      <c r="T36" s="285">
        <f t="shared" si="3"/>
        <v>7.6762559765380294</v>
      </c>
      <c r="U36" s="285"/>
      <c r="V36" s="130">
        <f>(($E36+'US Data'!$B$32)*5940)/($S$3*$AS$6)</f>
        <v>12.950088316692456</v>
      </c>
      <c r="W36" s="139">
        <f>(($D36*($W$5)+'US Data'!$B$31)*5940)/($W$3*$AS$6)</f>
        <v>1.534063195307606</v>
      </c>
      <c r="X36" s="285">
        <f t="shared" si="4"/>
        <v>6.141004781230424</v>
      </c>
      <c r="Y36" s="285"/>
      <c r="Z36" s="130">
        <f>(($E36+'US Data'!$B$32)*5940)/($W$3*$AS$6)</f>
        <v>10.360070653353965</v>
      </c>
      <c r="AA36" s="139">
        <f>(($D36*($AA$5)+'US Data'!$B$31)*5940)/($AA$3*$AS$6)</f>
        <v>1.2783859960896717</v>
      </c>
      <c r="AB36" s="285">
        <f t="shared" si="5"/>
        <v>5.1175039843586863</v>
      </c>
      <c r="AC36" s="285"/>
      <c r="AD36" s="130">
        <f>(($E36+'US Data'!$B$32)*5940)/($AA$3*$AS$6)</f>
        <v>8.6333922111283048</v>
      </c>
      <c r="AE36" s="139">
        <f>(($D36*($AE$5)+'US Data'!$B$31)*5940)/($AE$3*$AS$6)</f>
        <v>0.9587894970672538</v>
      </c>
      <c r="AF36" s="285">
        <f t="shared" si="6"/>
        <v>3.8381279882690147</v>
      </c>
      <c r="AG36" s="285"/>
      <c r="AH36" s="130">
        <f>(($E36+'US Data'!$B$32)*5940)/($AE$3*$AS$6)</f>
        <v>6.4750441583462282</v>
      </c>
      <c r="AI36" s="139">
        <f>(($D36*($AI$5)+'US Data'!$B$31)*5940)/($AI$3*$AS$6)</f>
        <v>0.76703159765380302</v>
      </c>
      <c r="AJ36" s="285">
        <f t="shared" si="7"/>
        <v>3.070502390615212</v>
      </c>
      <c r="AK36" s="285"/>
      <c r="AL36" s="130">
        <f>(($E36+'US Data'!$B$32)*5940)/($AI$3*$AS$6)</f>
        <v>5.1800353266769825</v>
      </c>
      <c r="AM36" s="139">
        <f>(($D36*($AM$5)+'US Data'!$B$31)*5940)/($AM$3*$AS$6)</f>
        <v>0.63919299804483587</v>
      </c>
      <c r="AN36" s="285">
        <f t="shared" si="8"/>
        <v>2.5587519921793431</v>
      </c>
      <c r="AO36" s="285"/>
      <c r="AP36" s="130">
        <f>(($E36+'US Data'!$B$32)*5940)/($AM$3*$AS$6)</f>
        <v>4.3166961055641524</v>
      </c>
    </row>
    <row r="37" spans="2:42" x14ac:dyDescent="0.3">
      <c r="B37" s="227"/>
      <c r="C37" s="230"/>
      <c r="D37" s="142">
        <f>(VLOOKUP($B$36,'US Data'!$A$1:$E$23,3,FALSE))/(SQRT($AS$7/$F37))</f>
        <v>0.63309462213831558</v>
      </c>
      <c r="E37" s="142">
        <f>(VLOOKUP($B$36,'US Data'!$A$1:$E$23,3,FALSE))/(SQRT($AS$7/$F37))+(VLOOKUP($C$36,'US Data'!$A$1:$E$23,5,FALSE))/(SQRT($AS$7/$F37))</f>
        <v>1.0647439800888066</v>
      </c>
      <c r="F37" s="160">
        <v>30</v>
      </c>
      <c r="G37" s="135">
        <f>(($D37*($G$5)+'US Data'!$B$31)*5940)/($G$3*$AS$6)</f>
        <v>9.3955151387539857</v>
      </c>
      <c r="H37" s="283">
        <f t="shared" si="0"/>
        <v>37.605820555015946</v>
      </c>
      <c r="I37" s="283"/>
      <c r="J37" s="127">
        <f>(($E37+'US Data'!$B$32)*5940)/($G$3*$AS$6)</f>
        <v>63.406172417275101</v>
      </c>
      <c r="K37" s="135">
        <f>(($D37*($K$5)+'US Data'!$B$31)*5940)/($K$3*$AS$6)</f>
        <v>4.6977575693769928</v>
      </c>
      <c r="L37" s="283">
        <f t="shared" si="1"/>
        <v>18.802910277507973</v>
      </c>
      <c r="M37" s="283"/>
      <c r="N37" s="127">
        <f>(($E37+'US Data'!$B$32)*5940)/($K$3*$AS$6)</f>
        <v>31.703086208637551</v>
      </c>
      <c r="O37" s="135">
        <f>(($D37*($O$5)+'US Data'!$B$31)*5940)/($O$3*$AS$6)</f>
        <v>3.131838379584662</v>
      </c>
      <c r="P37" s="283">
        <f t="shared" si="2"/>
        <v>12.535273518338649</v>
      </c>
      <c r="Q37" s="283"/>
      <c r="R37" s="127">
        <f>(($E37+'US Data'!$B$32)*5940)/($O$3*$AS$6)</f>
        <v>21.135390805758366</v>
      </c>
      <c r="S37" s="135">
        <f>(($D37*($S$5)+'US Data'!$B$31)*5940)/($S$3*$AS$6)</f>
        <v>2.3488787846884964</v>
      </c>
      <c r="T37" s="283">
        <f t="shared" si="3"/>
        <v>9.4014551387539864</v>
      </c>
      <c r="U37" s="283"/>
      <c r="V37" s="127">
        <f>(($E37+'US Data'!$B$32)*5940)/($S$3*$AS$6)</f>
        <v>15.851543104318775</v>
      </c>
      <c r="W37" s="135">
        <f>(($D37*($W$5)+'US Data'!$B$31)*5940)/($W$3*$AS$6)</f>
        <v>1.8791030277507974</v>
      </c>
      <c r="X37" s="283">
        <f t="shared" si="4"/>
        <v>7.5211641110031886</v>
      </c>
      <c r="Y37" s="283"/>
      <c r="Z37" s="127">
        <f>(($E37+'US Data'!$B$32)*5940)/($W$3*$AS$6)</f>
        <v>12.68123448345502</v>
      </c>
      <c r="AA37" s="135">
        <f>(($D37*($AA$5)+'US Data'!$B$31)*5940)/($AA$3*$AS$6)</f>
        <v>1.565919189792331</v>
      </c>
      <c r="AB37" s="283">
        <f t="shared" si="5"/>
        <v>6.2676367591693243</v>
      </c>
      <c r="AC37" s="283"/>
      <c r="AD37" s="127">
        <f>(($E37+'US Data'!$B$32)*5940)/($AA$3*$AS$6)</f>
        <v>10.567695402879183</v>
      </c>
      <c r="AE37" s="135">
        <f>(($D37*($AE$5)+'US Data'!$B$31)*5940)/($AE$3*$AS$6)</f>
        <v>1.1744393923442482</v>
      </c>
      <c r="AF37" s="283">
        <f t="shared" si="6"/>
        <v>4.7007275693769932</v>
      </c>
      <c r="AG37" s="283"/>
      <c r="AH37" s="127">
        <f>(($E37+'US Data'!$B$32)*5940)/($AE$3*$AS$6)</f>
        <v>7.9257715521593877</v>
      </c>
      <c r="AI37" s="135">
        <f>(($D37*($AI$5)+'US Data'!$B$31)*5940)/($AI$3*$AS$6)</f>
        <v>0.9395515138753987</v>
      </c>
      <c r="AJ37" s="283">
        <f t="shared" si="7"/>
        <v>3.7605820555015943</v>
      </c>
      <c r="AK37" s="283"/>
      <c r="AL37" s="127">
        <f>(($E37+'US Data'!$B$32)*5940)/($AI$3*$AS$6)</f>
        <v>6.34061724172751</v>
      </c>
      <c r="AM37" s="135">
        <f>(($D37*($AM$5)+'US Data'!$B$31)*5940)/($AM$3*$AS$6)</f>
        <v>0.78295959489616551</v>
      </c>
      <c r="AN37" s="283">
        <f t="shared" si="8"/>
        <v>3.1338183795846621</v>
      </c>
      <c r="AO37" s="283"/>
      <c r="AP37" s="127">
        <f>(($E37+'US Data'!$B$32)*5940)/($AM$3*$AS$6)</f>
        <v>5.2838477014395915</v>
      </c>
    </row>
    <row r="38" spans="2:42" x14ac:dyDescent="0.3">
      <c r="B38" s="227"/>
      <c r="C38" s="230"/>
      <c r="D38" s="141">
        <f>(VLOOKUP($B$36,'US Data'!$A$1:$E$23,3,FALSE))/(SQRT($AS$7/$F38))</f>
        <v>0.73103470102812174</v>
      </c>
      <c r="E38" s="141">
        <f>(VLOOKUP($B$36,'US Data'!$A$1:$E$23,3,FALSE))/(SQRT($AS$7/$F38))+(VLOOKUP($C$36,'US Data'!$A$1:$E$23,5,FALSE))/(SQRT($AS$7/$F38))</f>
        <v>1.2294604470446118</v>
      </c>
      <c r="F38" s="160">
        <v>40</v>
      </c>
      <c r="G38" s="136">
        <f>(($D38*($G$5)+'US Data'!$B$31)*5940)/($G$3*$AS$6)</f>
        <v>10.849925310267608</v>
      </c>
      <c r="H38" s="280">
        <f t="shared" si="0"/>
        <v>43.423461241070427</v>
      </c>
      <c r="I38" s="280"/>
      <c r="J38" s="125">
        <f>(($E38+'US Data'!$B$32)*5940)/($G$3*$AS$6)</f>
        <v>73.190330554449943</v>
      </c>
      <c r="K38" s="136">
        <f>(($D38*($K$5)+'US Data'!$B$31)*5940)/($K$3*$AS$6)</f>
        <v>5.4249626551338039</v>
      </c>
      <c r="L38" s="280">
        <f t="shared" si="1"/>
        <v>21.711730620535214</v>
      </c>
      <c r="M38" s="280"/>
      <c r="N38" s="125">
        <f>(($E38+'US Data'!$B$32)*5940)/($K$3*$AS$6)</f>
        <v>36.595165277224972</v>
      </c>
      <c r="O38" s="136">
        <f>(($D38*($O$5)+'US Data'!$B$31)*5940)/($O$3*$AS$6)</f>
        <v>3.6166417700892026</v>
      </c>
      <c r="P38" s="280">
        <f t="shared" si="2"/>
        <v>14.474487080356809</v>
      </c>
      <c r="Q38" s="280"/>
      <c r="R38" s="125">
        <f>(($E38+'US Data'!$B$32)*5940)/($O$3*$AS$6)</f>
        <v>24.396776851483313</v>
      </c>
      <c r="S38" s="136">
        <f>(($D38*($S$5)+'US Data'!$B$31)*5940)/($S$3*$AS$6)</f>
        <v>2.712481327566902</v>
      </c>
      <c r="T38" s="280">
        <f t="shared" si="3"/>
        <v>10.855865310267607</v>
      </c>
      <c r="U38" s="280"/>
      <c r="V38" s="125">
        <f>(($E38+'US Data'!$B$32)*5940)/($S$3*$AS$6)</f>
        <v>18.297582638612486</v>
      </c>
      <c r="W38" s="136">
        <f>(($D38*($W$5)+'US Data'!$B$31)*5940)/($W$3*$AS$6)</f>
        <v>2.1699850620535215</v>
      </c>
      <c r="X38" s="280">
        <f t="shared" si="4"/>
        <v>8.6846922482140858</v>
      </c>
      <c r="Y38" s="280"/>
      <c r="Z38" s="125">
        <f>(($E38+'US Data'!$B$32)*5940)/($W$3*$AS$6)</f>
        <v>14.638066110889987</v>
      </c>
      <c r="AA38" s="136">
        <f>(($D38*($AA$5)+'US Data'!$B$31)*5940)/($AA$3*$AS$6)</f>
        <v>1.8083208850446013</v>
      </c>
      <c r="AB38" s="280">
        <f t="shared" si="5"/>
        <v>7.2372435401784045</v>
      </c>
      <c r="AC38" s="280"/>
      <c r="AD38" s="125">
        <f>(($E38+'US Data'!$B$32)*5940)/($AA$3*$AS$6)</f>
        <v>12.198388425741657</v>
      </c>
      <c r="AE38" s="136">
        <f>(($D38*($AE$5)+'US Data'!$B$31)*5940)/($AE$3*$AS$6)</f>
        <v>1.356240663783451</v>
      </c>
      <c r="AF38" s="280">
        <f t="shared" si="6"/>
        <v>5.4279326551338034</v>
      </c>
      <c r="AG38" s="280"/>
      <c r="AH38" s="125">
        <f>(($E38+'US Data'!$B$32)*5940)/($AE$3*$AS$6)</f>
        <v>9.1487913193062429</v>
      </c>
      <c r="AI38" s="136">
        <f>(($D38*($AI$5)+'US Data'!$B$31)*5940)/($AI$3*$AS$6)</f>
        <v>1.0849925310267607</v>
      </c>
      <c r="AJ38" s="280">
        <f t="shared" si="7"/>
        <v>4.3423461241070429</v>
      </c>
      <c r="AK38" s="280"/>
      <c r="AL38" s="125">
        <f>(($E38+'US Data'!$B$32)*5940)/($AI$3*$AS$6)</f>
        <v>7.3190330554449936</v>
      </c>
      <c r="AM38" s="136">
        <f>(($D38*($AM$5)+'US Data'!$B$31)*5940)/($AM$3*$AS$6)</f>
        <v>0.90416044252230066</v>
      </c>
      <c r="AN38" s="280">
        <f t="shared" si="8"/>
        <v>3.6186217700892023</v>
      </c>
      <c r="AO38" s="280"/>
      <c r="AP38" s="125">
        <f>(($E38+'US Data'!$B$32)*5940)/($AM$3*$AS$6)</f>
        <v>6.0991942128708283</v>
      </c>
    </row>
    <row r="39" spans="2:42" x14ac:dyDescent="0.3">
      <c r="B39" s="227"/>
      <c r="C39" s="230"/>
      <c r="D39" s="142">
        <f>(VLOOKUP($B$36,'US Data'!$A$1:$E$23,3,FALSE))/(SQRT($AS$7/$F39))</f>
        <v>0.81732164270505792</v>
      </c>
      <c r="E39" s="142">
        <f>(VLOOKUP($B$36,'US Data'!$A$1:$E$23,3,FALSE))/(SQRT($AS$7/$F39))+(VLOOKUP($C$36,'US Data'!$A$1:$E$23,5,FALSE))/(SQRT($AS$7/$F39))</f>
        <v>1.3745785676195164</v>
      </c>
      <c r="F39" s="160">
        <v>50</v>
      </c>
      <c r="G39" s="135">
        <f>(($D39*($G$5)+'US Data'!$B$31)*5940)/($G$3*$AS$6)</f>
        <v>12.131286394170111</v>
      </c>
      <c r="H39" s="283">
        <f t="shared" si="0"/>
        <v>48.548905576680433</v>
      </c>
      <c r="I39" s="283"/>
      <c r="J39" s="127">
        <f>(($E39+'US Data'!$B$32)*5940)/($G$3*$AS$6)</f>
        <v>81.810346916599258</v>
      </c>
      <c r="K39" s="135">
        <f>(($D39*($K$5)+'US Data'!$B$31)*5940)/($K$3*$AS$6)</f>
        <v>6.0656431970850555</v>
      </c>
      <c r="L39" s="283">
        <f t="shared" si="1"/>
        <v>24.274452788340216</v>
      </c>
      <c r="M39" s="283"/>
      <c r="N39" s="127">
        <f>(($E39+'US Data'!$B$32)*5940)/($K$3*$AS$6)</f>
        <v>40.905173458299629</v>
      </c>
      <c r="O39" s="135">
        <f>(($D39*($O$5)+'US Data'!$B$31)*5940)/($O$3*$AS$6)</f>
        <v>4.0437621313900367</v>
      </c>
      <c r="P39" s="283">
        <f t="shared" si="2"/>
        <v>16.182968525560145</v>
      </c>
      <c r="Q39" s="283"/>
      <c r="R39" s="127">
        <f>(($E39+'US Data'!$B$32)*5940)/($O$3*$AS$6)</f>
        <v>27.270115638866422</v>
      </c>
      <c r="S39" s="135">
        <f>(($D39*($S$5)+'US Data'!$B$31)*5940)/($S$3*$AS$6)</f>
        <v>3.0328215985425278</v>
      </c>
      <c r="T39" s="283">
        <f t="shared" si="3"/>
        <v>12.137226394170108</v>
      </c>
      <c r="U39" s="283"/>
      <c r="V39" s="127">
        <f>(($E39+'US Data'!$B$32)*5940)/($S$3*$AS$6)</f>
        <v>20.452586729149814</v>
      </c>
      <c r="W39" s="135">
        <f>(($D39*($W$5)+'US Data'!$B$31)*5940)/($W$3*$AS$6)</f>
        <v>2.4262572788340222</v>
      </c>
      <c r="X39" s="283">
        <f t="shared" si="4"/>
        <v>9.7097811153360869</v>
      </c>
      <c r="Y39" s="283"/>
      <c r="Z39" s="127">
        <f>(($E39+'US Data'!$B$32)*5940)/($W$3*$AS$6)</f>
        <v>16.362069383319852</v>
      </c>
      <c r="AA39" s="135">
        <f>(($D39*($AA$5)+'US Data'!$B$31)*5940)/($AA$3*$AS$6)</f>
        <v>2.0218810656950184</v>
      </c>
      <c r="AB39" s="283">
        <f t="shared" si="5"/>
        <v>8.0914842627800727</v>
      </c>
      <c r="AC39" s="283"/>
      <c r="AD39" s="127">
        <f>(($E39+'US Data'!$B$32)*5940)/($AA$3*$AS$6)</f>
        <v>13.635057819433211</v>
      </c>
      <c r="AE39" s="135">
        <f>(($D39*($AE$5)+'US Data'!$B$31)*5940)/($AE$3*$AS$6)</f>
        <v>1.5164107992712639</v>
      </c>
      <c r="AF39" s="283">
        <f t="shared" si="6"/>
        <v>6.0686131970850541</v>
      </c>
      <c r="AG39" s="283"/>
      <c r="AH39" s="127">
        <f>(($E39+'US Data'!$B$32)*5940)/($AE$3*$AS$6)</f>
        <v>10.226293364574907</v>
      </c>
      <c r="AI39" s="135">
        <f>(($D39*($AI$5)+'US Data'!$B$31)*5940)/($AI$3*$AS$6)</f>
        <v>1.2131286394170111</v>
      </c>
      <c r="AJ39" s="283">
        <f t="shared" si="7"/>
        <v>4.8548905576680434</v>
      </c>
      <c r="AK39" s="283"/>
      <c r="AL39" s="127">
        <f>(($E39+'US Data'!$B$32)*5940)/($AI$3*$AS$6)</f>
        <v>8.1810346916599261</v>
      </c>
      <c r="AM39" s="135">
        <f>(($D39*($AM$5)+'US Data'!$B$31)*5940)/($AM$3*$AS$6)</f>
        <v>1.0109405328475092</v>
      </c>
      <c r="AN39" s="283">
        <f t="shared" si="8"/>
        <v>4.0457421313900364</v>
      </c>
      <c r="AO39" s="283"/>
      <c r="AP39" s="127">
        <f>(($E39+'US Data'!$B$32)*5940)/($AM$3*$AS$6)</f>
        <v>6.8175289097166054</v>
      </c>
    </row>
    <row r="40" spans="2:42" ht="15" customHeight="1" thickBot="1" x14ac:dyDescent="0.35">
      <c r="B40" s="228"/>
      <c r="C40" s="231"/>
      <c r="D40" s="141">
        <f>(VLOOKUP($B$36,'US Data'!$A$1:$E$23,3,FALSE))/(SQRT($AS$7/$F40))</f>
        <v>0.89533100089347584</v>
      </c>
      <c r="E40" s="145">
        <f>(VLOOKUP($B$36,'US Data'!$A$1:$E$23,3,FALSE))/(SQRT($AS$7/$F40))+(VLOOKUP($C$36,'US Data'!$A$1:$E$23,5,FALSE))/(SQRT($AS$7/$F40))</f>
        <v>1.5057753770966988</v>
      </c>
      <c r="F40" s="161">
        <v>60</v>
      </c>
      <c r="G40" s="136">
        <f>(($D40*($G$5)+'US Data'!$B$31)*5940)/($G$3*$AS$6)</f>
        <v>13.289725363268117</v>
      </c>
      <c r="H40" s="284">
        <f t="shared" si="0"/>
        <v>53.18266145307247</v>
      </c>
      <c r="I40" s="284"/>
      <c r="J40" s="125">
        <f>(($E40+'US Data'!$B$32)*5940)/($G$3*$AS$6)</f>
        <v>89.603437399543907</v>
      </c>
      <c r="K40" s="136">
        <f>(($D40*($K$5)+'US Data'!$B$31)*5940)/($K$3*$AS$6)</f>
        <v>6.6448626816340584</v>
      </c>
      <c r="L40" s="284">
        <f t="shared" si="1"/>
        <v>26.591330726536235</v>
      </c>
      <c r="M40" s="284"/>
      <c r="N40" s="125">
        <f>(($E40+'US Data'!$B$32)*5940)/($K$3*$AS$6)</f>
        <v>44.801718699771953</v>
      </c>
      <c r="O40" s="136">
        <f>(($D40*($O$5)+'US Data'!$B$31)*5940)/($O$3*$AS$6)</f>
        <v>4.4299084544227059</v>
      </c>
      <c r="P40" s="284">
        <f t="shared" si="2"/>
        <v>17.727553817690822</v>
      </c>
      <c r="Q40" s="284"/>
      <c r="R40" s="125">
        <f>(($E40+'US Data'!$B$32)*5940)/($O$3*$AS$6)</f>
        <v>29.867812466514636</v>
      </c>
      <c r="S40" s="136">
        <f>(($D40*($S$5)+'US Data'!$B$31)*5940)/($S$3*$AS$6)</f>
        <v>3.3224313408170292</v>
      </c>
      <c r="T40" s="284">
        <f t="shared" si="3"/>
        <v>13.295665363268117</v>
      </c>
      <c r="U40" s="284"/>
      <c r="V40" s="125">
        <f>(($E40+'US Data'!$B$32)*5940)/($S$3*$AS$6)</f>
        <v>22.400859349885977</v>
      </c>
      <c r="W40" s="136">
        <f>(($D40*($W$5)+'US Data'!$B$31)*5940)/($W$3*$AS$6)</f>
        <v>2.6579450726536233</v>
      </c>
      <c r="X40" s="284">
        <f t="shared" si="4"/>
        <v>10.636532290614493</v>
      </c>
      <c r="Y40" s="284"/>
      <c r="Z40" s="125">
        <f>(($E40+'US Data'!$B$32)*5940)/($W$3*$AS$6)</f>
        <v>17.920687479908782</v>
      </c>
      <c r="AA40" s="136">
        <f>(($D40*($AA$5)+'US Data'!$B$31)*5940)/($AA$3*$AS$6)</f>
        <v>2.2149542272113529</v>
      </c>
      <c r="AB40" s="284">
        <f t="shared" si="5"/>
        <v>8.863776908845411</v>
      </c>
      <c r="AC40" s="284"/>
      <c r="AD40" s="125">
        <f>(($E40+'US Data'!$B$32)*5940)/($AA$3*$AS$6)</f>
        <v>14.933906233257318</v>
      </c>
      <c r="AE40" s="136">
        <f>(($D40*($AE$5)+'US Data'!$B$31)*5940)/($AE$3*$AS$6)</f>
        <v>1.6612156704085146</v>
      </c>
      <c r="AF40" s="284">
        <f t="shared" si="6"/>
        <v>6.6478326816340587</v>
      </c>
      <c r="AG40" s="284"/>
      <c r="AH40" s="125">
        <f>(($E40+'US Data'!$B$32)*5940)/($AE$3*$AS$6)</f>
        <v>11.200429674942988</v>
      </c>
      <c r="AI40" s="136">
        <f>(($D40*($AI$5)+'US Data'!$B$31)*5940)/($AI$3*$AS$6)</f>
        <v>1.3289725363268117</v>
      </c>
      <c r="AJ40" s="284">
        <f t="shared" si="7"/>
        <v>5.3182661453072466</v>
      </c>
      <c r="AK40" s="284"/>
      <c r="AL40" s="125">
        <f>(($E40+'US Data'!$B$32)*5940)/($AI$3*$AS$6)</f>
        <v>8.960343739954391</v>
      </c>
      <c r="AM40" s="136">
        <f>(($D40*($AM$5)+'US Data'!$B$31)*5940)/($AM$3*$AS$6)</f>
        <v>1.1074771136056765</v>
      </c>
      <c r="AN40" s="284">
        <f t="shared" si="8"/>
        <v>4.4318884544227055</v>
      </c>
      <c r="AO40" s="284"/>
      <c r="AP40" s="125">
        <f>(($E40+'US Data'!$B$32)*5940)/($AM$3*$AS$6)</f>
        <v>7.4669531166286589</v>
      </c>
    </row>
    <row r="41" spans="2:42" x14ac:dyDescent="0.3">
      <c r="B41" s="238" t="s">
        <v>11</v>
      </c>
      <c r="C41" s="220" t="s">
        <v>9</v>
      </c>
      <c r="D41" s="146">
        <f>(VLOOKUP($B$41,'US Data'!$A$1:$E$23,3,FALSE))/(SQRT($AS$7/$F41))</f>
        <v>0.61800037790609774</v>
      </c>
      <c r="E41" s="146">
        <f>(VLOOKUP($B$41,'US Data'!$A$1:$E$23,3,FALSE))/(SQRT($AS$7/$F41))+(VLOOKUP($C$41,'US Data'!$A$1:$E$23,5,FALSE))/(SQRT($AS$7/$F41))</f>
        <v>1.0407307927751424</v>
      </c>
      <c r="F41" s="160">
        <v>20</v>
      </c>
      <c r="G41" s="137">
        <f>(($D41*($G$5)+'US Data'!$B$31)*5940)/($G$3*$AS$6)</f>
        <v>9.1713656119055518</v>
      </c>
      <c r="H41" s="281">
        <f t="shared" si="0"/>
        <v>36.709222447622203</v>
      </c>
      <c r="I41" s="281"/>
      <c r="J41" s="123">
        <f>(($E41+'US Data'!$B$32)*5940)/($G$3*$AS$6)</f>
        <v>61.979789090843454</v>
      </c>
      <c r="K41" s="137">
        <f>(($D41*($K$5)+'US Data'!$B$31)*5940)/($K$3*$AS$6)</f>
        <v>4.5856828059527759</v>
      </c>
      <c r="L41" s="281">
        <f t="shared" si="1"/>
        <v>18.354611223811101</v>
      </c>
      <c r="M41" s="281"/>
      <c r="N41" s="123">
        <f>(($E41+'US Data'!$B$32)*5940)/($K$3*$AS$6)</f>
        <v>30.989894545421727</v>
      </c>
      <c r="O41" s="137">
        <f>(($D41*($O$5)+'US Data'!$B$31)*5940)/($O$3*$AS$6)</f>
        <v>3.0571218706351839</v>
      </c>
      <c r="P41" s="281">
        <f t="shared" si="2"/>
        <v>12.236407482540734</v>
      </c>
      <c r="Q41" s="281"/>
      <c r="R41" s="123">
        <f>(($E41+'US Data'!$B$32)*5940)/($O$3*$AS$6)</f>
        <v>20.659929696947817</v>
      </c>
      <c r="S41" s="137">
        <f>(($D41*($S$5)+'US Data'!$B$31)*5940)/($S$3*$AS$6)</f>
        <v>2.2928414029763879</v>
      </c>
      <c r="T41" s="281">
        <f t="shared" si="3"/>
        <v>9.1773056119055507</v>
      </c>
      <c r="U41" s="281"/>
      <c r="V41" s="123">
        <f>(($E41+'US Data'!$B$32)*5940)/($S$3*$AS$6)</f>
        <v>15.494947272710863</v>
      </c>
      <c r="W41" s="137">
        <f>(($D41*($W$5)+'US Data'!$B$31)*5940)/($W$3*$AS$6)</f>
        <v>1.8342731223811104</v>
      </c>
      <c r="X41" s="281">
        <f t="shared" si="4"/>
        <v>7.3418444895244415</v>
      </c>
      <c r="Y41" s="281"/>
      <c r="Z41" s="123">
        <f>(($E41+'US Data'!$B$32)*5940)/($W$3*$AS$6)</f>
        <v>12.395957818168689</v>
      </c>
      <c r="AA41" s="137">
        <f>(($D41*($AA$5)+'US Data'!$B$31)*5940)/($AA$3*$AS$6)</f>
        <v>1.528560935317592</v>
      </c>
      <c r="AB41" s="281">
        <f t="shared" si="5"/>
        <v>6.1182037412703671</v>
      </c>
      <c r="AC41" s="281"/>
      <c r="AD41" s="123">
        <f>(($E41+'US Data'!$B$32)*5940)/($AA$3*$AS$6)</f>
        <v>10.329964848473908</v>
      </c>
      <c r="AE41" s="137">
        <f>(($D41*($AE$5)+'US Data'!$B$31)*5940)/($AE$3*$AS$6)</f>
        <v>1.146420701488194</v>
      </c>
      <c r="AF41" s="281">
        <f t="shared" si="6"/>
        <v>4.5886528059527754</v>
      </c>
      <c r="AG41" s="281"/>
      <c r="AH41" s="123">
        <f>(($E41+'US Data'!$B$32)*5940)/($AE$3*$AS$6)</f>
        <v>7.7474736363554317</v>
      </c>
      <c r="AI41" s="137">
        <f>(($D41*($AI$5)+'US Data'!$B$31)*5940)/($AI$3*$AS$6)</f>
        <v>0.9171365611905552</v>
      </c>
      <c r="AJ41" s="281">
        <f t="shared" si="7"/>
        <v>3.6709222447622207</v>
      </c>
      <c r="AK41" s="281"/>
      <c r="AL41" s="123">
        <f>(($E41+'US Data'!$B$32)*5940)/($AI$3*$AS$6)</f>
        <v>6.1979789090843447</v>
      </c>
      <c r="AM41" s="137">
        <f>(($D41*($AM$5)+'US Data'!$B$31)*5940)/($AM$3*$AS$6)</f>
        <v>0.76428046765879598</v>
      </c>
      <c r="AN41" s="281">
        <f t="shared" si="8"/>
        <v>3.0591018706351836</v>
      </c>
      <c r="AO41" s="281"/>
      <c r="AP41" s="123">
        <f>(($E41+'US Data'!$B$32)*5940)/($AM$3*$AS$6)</f>
        <v>5.1649824242369542</v>
      </c>
    </row>
    <row r="42" spans="2:42" x14ac:dyDescent="0.3">
      <c r="B42" s="239"/>
      <c r="C42" s="221"/>
      <c r="D42" s="141">
        <f>(VLOOKUP($B$41,'US Data'!$A$1:$E$23,3,FALSE))/(SQRT($AS$7/$F42))</f>
        <v>0.75689279335855719</v>
      </c>
      <c r="E42" s="141">
        <f>(VLOOKUP($B$41,'US Data'!$A$1:$E$23,3,FALSE))/(SQRT($AS$7/$F42))+(VLOOKUP($C$41,'US Data'!$A$1:$E$23,5,FALSE))/(SQRT($AS$7/$F42))</f>
        <v>1.2746297009506584</v>
      </c>
      <c r="F42" s="160">
        <v>30</v>
      </c>
      <c r="G42" s="136">
        <f>(($D42*($G$5)+'US Data'!$B$31)*5940)/($G$3*$AS$6)</f>
        <v>11.233917981374574</v>
      </c>
      <c r="H42" s="280">
        <f t="shared" si="0"/>
        <v>44.959431925498293</v>
      </c>
      <c r="I42" s="280"/>
      <c r="J42" s="125">
        <f>(($E42+'US Data'!$B$32)*5940)/($G$3*$AS$6)</f>
        <v>75.873384236469107</v>
      </c>
      <c r="K42" s="136">
        <f>(($D42*($K$5)+'US Data'!$B$31)*5940)/($K$3*$AS$6)</f>
        <v>5.6169589906872872</v>
      </c>
      <c r="L42" s="280">
        <f t="shared" si="1"/>
        <v>22.479715962749147</v>
      </c>
      <c r="M42" s="280"/>
      <c r="N42" s="125">
        <f>(($E42+'US Data'!$B$32)*5940)/($K$3*$AS$6)</f>
        <v>37.936692118234554</v>
      </c>
      <c r="O42" s="136">
        <f>(($D42*($O$5)+'US Data'!$B$31)*5940)/($O$3*$AS$6)</f>
        <v>3.7446393271248581</v>
      </c>
      <c r="P42" s="280">
        <f t="shared" si="2"/>
        <v>14.986477308499431</v>
      </c>
      <c r="Q42" s="280"/>
      <c r="R42" s="125">
        <f>(($E42+'US Data'!$B$32)*5940)/($O$3*$AS$6)</f>
        <v>25.291128078823036</v>
      </c>
      <c r="S42" s="136">
        <f>(($D42*($S$5)+'US Data'!$B$31)*5940)/($S$3*$AS$6)</f>
        <v>2.8084794953436436</v>
      </c>
      <c r="T42" s="280">
        <f t="shared" si="3"/>
        <v>11.239857981374573</v>
      </c>
      <c r="U42" s="280"/>
      <c r="V42" s="125">
        <f>(($E42+'US Data'!$B$32)*5940)/($S$3*$AS$6)</f>
        <v>18.968346059117277</v>
      </c>
      <c r="W42" s="136">
        <f>(($D42*($W$5)+'US Data'!$B$31)*5940)/($W$3*$AS$6)</f>
        <v>2.246783596274915</v>
      </c>
      <c r="X42" s="280">
        <f t="shared" si="4"/>
        <v>8.991886385099658</v>
      </c>
      <c r="Y42" s="280"/>
      <c r="Z42" s="125">
        <f>(($E42+'US Data'!$B$32)*5940)/($W$3*$AS$6)</f>
        <v>15.174676847293822</v>
      </c>
      <c r="AA42" s="136">
        <f>(($D42*($AA$5)+'US Data'!$B$31)*5940)/($AA$3*$AS$6)</f>
        <v>1.8723196635624291</v>
      </c>
      <c r="AB42" s="280">
        <f t="shared" si="5"/>
        <v>7.4932386542497156</v>
      </c>
      <c r="AC42" s="280"/>
      <c r="AD42" s="125">
        <f>(($E42+'US Data'!$B$32)*5940)/($AA$3*$AS$6)</f>
        <v>12.645564039411518</v>
      </c>
      <c r="AE42" s="136">
        <f>(($D42*($AE$5)+'US Data'!$B$31)*5940)/($AE$3*$AS$6)</f>
        <v>1.4042397476718218</v>
      </c>
      <c r="AF42" s="280">
        <f t="shared" si="6"/>
        <v>5.6199289906872867</v>
      </c>
      <c r="AG42" s="280"/>
      <c r="AH42" s="125">
        <f>(($E42+'US Data'!$B$32)*5940)/($AE$3*$AS$6)</f>
        <v>9.4841730295586384</v>
      </c>
      <c r="AI42" s="136">
        <f>(($D42*($AI$5)+'US Data'!$B$31)*5940)/($AI$3*$AS$6)</f>
        <v>1.1233917981374575</v>
      </c>
      <c r="AJ42" s="280">
        <f t="shared" si="7"/>
        <v>4.495943192549829</v>
      </c>
      <c r="AK42" s="280"/>
      <c r="AL42" s="125">
        <f>(($E42+'US Data'!$B$32)*5940)/($AI$3*$AS$6)</f>
        <v>7.5873384236469112</v>
      </c>
      <c r="AM42" s="136">
        <f>(($D42*($AM$5)+'US Data'!$B$31)*5940)/($AM$3*$AS$6)</f>
        <v>0.93615983178121454</v>
      </c>
      <c r="AN42" s="280">
        <f t="shared" si="8"/>
        <v>3.7466193271248578</v>
      </c>
      <c r="AO42" s="280"/>
      <c r="AP42" s="125">
        <f>(($E42+'US Data'!$B$32)*5940)/($AM$3*$AS$6)</f>
        <v>6.3227820197057589</v>
      </c>
    </row>
    <row r="43" spans="2:42" x14ac:dyDescent="0.3">
      <c r="B43" s="239"/>
      <c r="C43" s="221"/>
      <c r="D43" s="142">
        <f>(VLOOKUP($B$41,'US Data'!$A$1:$E$23,3,FALSE))/(SQRT($AS$7/$F43))</f>
        <v>0.87398451598650151</v>
      </c>
      <c r="E43" s="142">
        <f>(VLOOKUP($B$41,'US Data'!$A$1:$E$23,3,FALSE))/(SQRT($AS$7/$F43))+(VLOOKUP($C$41,'US Data'!$A$1:$E$23,5,FALSE))/(SQRT($AS$7/$F43))</f>
        <v>1.4718156019219095</v>
      </c>
      <c r="F43" s="160">
        <v>40</v>
      </c>
      <c r="G43" s="135">
        <f>(($D43*($G$5)+'US Data'!$B$31)*5940)/($G$3*$AS$6)</f>
        <v>12.972730062399549</v>
      </c>
      <c r="H43" s="283">
        <f t="shared" si="0"/>
        <v>51.914680249598185</v>
      </c>
      <c r="I43" s="283"/>
      <c r="J43" s="127">
        <f>(($E43+'US Data'!$B$32)*5940)/($G$3*$AS$6)</f>
        <v>87.586226754161416</v>
      </c>
      <c r="K43" s="135">
        <f>(($D43*($K$5)+'US Data'!$B$31)*5940)/($K$3*$AS$6)</f>
        <v>6.4863650311997745</v>
      </c>
      <c r="L43" s="283">
        <f t="shared" si="1"/>
        <v>25.957340124799092</v>
      </c>
      <c r="M43" s="283"/>
      <c r="N43" s="127">
        <f>(($E43+'US Data'!$B$32)*5940)/($K$3*$AS$6)</f>
        <v>43.793113377080708</v>
      </c>
      <c r="O43" s="135">
        <f>(($D43*($O$5)+'US Data'!$B$31)*5940)/($O$3*$AS$6)</f>
        <v>4.3242433541331824</v>
      </c>
      <c r="P43" s="283">
        <f t="shared" si="2"/>
        <v>17.304893416532728</v>
      </c>
      <c r="Q43" s="283"/>
      <c r="R43" s="127">
        <f>(($E43+'US Data'!$B$32)*5940)/($O$3*$AS$6)</f>
        <v>29.195408918053804</v>
      </c>
      <c r="S43" s="135">
        <f>(($D43*($S$5)+'US Data'!$B$31)*5940)/($S$3*$AS$6)</f>
        <v>3.2431825155998872</v>
      </c>
      <c r="T43" s="283">
        <f t="shared" si="3"/>
        <v>12.978670062399546</v>
      </c>
      <c r="U43" s="283"/>
      <c r="V43" s="127">
        <f>(($E43+'US Data'!$B$32)*5940)/($S$3*$AS$6)</f>
        <v>21.896556688540354</v>
      </c>
      <c r="W43" s="135">
        <f>(($D43*($W$5)+'US Data'!$B$31)*5940)/($W$3*$AS$6)</f>
        <v>2.5945460124799098</v>
      </c>
      <c r="X43" s="283">
        <f t="shared" si="4"/>
        <v>10.382936049919637</v>
      </c>
      <c r="Y43" s="283"/>
      <c r="Z43" s="127">
        <f>(($E43+'US Data'!$B$32)*5940)/($W$3*$AS$6)</f>
        <v>17.517245350832283</v>
      </c>
      <c r="AA43" s="135">
        <f>(($D43*($AA$5)+'US Data'!$B$31)*5940)/($AA$3*$AS$6)</f>
        <v>2.1621216770665912</v>
      </c>
      <c r="AB43" s="283">
        <f t="shared" si="5"/>
        <v>8.6524467082663641</v>
      </c>
      <c r="AC43" s="283"/>
      <c r="AD43" s="127">
        <f>(($E43+'US Data'!$B$32)*5940)/($AA$3*$AS$6)</f>
        <v>14.597704459026902</v>
      </c>
      <c r="AE43" s="135">
        <f>(($D43*($AE$5)+'US Data'!$B$31)*5940)/($AE$3*$AS$6)</f>
        <v>1.6215912577999436</v>
      </c>
      <c r="AF43" s="283">
        <f t="shared" si="6"/>
        <v>6.4893350311997731</v>
      </c>
      <c r="AG43" s="283"/>
      <c r="AH43" s="127">
        <f>(($E43+'US Data'!$B$32)*5940)/($AE$3*$AS$6)</f>
        <v>10.948278344270177</v>
      </c>
      <c r="AI43" s="135">
        <f>(($D43*($AI$5)+'US Data'!$B$31)*5940)/($AI$3*$AS$6)</f>
        <v>1.2972730062399549</v>
      </c>
      <c r="AJ43" s="283">
        <f t="shared" si="7"/>
        <v>5.1914680249598186</v>
      </c>
      <c r="AK43" s="283"/>
      <c r="AL43" s="127">
        <f>(($E43+'US Data'!$B$32)*5940)/($AI$3*$AS$6)</f>
        <v>8.7586226754161416</v>
      </c>
      <c r="AM43" s="135">
        <f>(($D43*($AM$5)+'US Data'!$B$31)*5940)/($AM$3*$AS$6)</f>
        <v>1.0810608385332956</v>
      </c>
      <c r="AN43" s="283">
        <f t="shared" si="8"/>
        <v>4.326223354133182</v>
      </c>
      <c r="AO43" s="283"/>
      <c r="AP43" s="127">
        <f>(($E43+'US Data'!$B$32)*5940)/($AM$3*$AS$6)</f>
        <v>7.298852229513451</v>
      </c>
    </row>
    <row r="44" spans="2:42" x14ac:dyDescent="0.3">
      <c r="B44" s="239"/>
      <c r="C44" s="221"/>
      <c r="D44" s="141">
        <f>(VLOOKUP($B$41,'US Data'!$A$1:$E$23,3,FALSE))/(SQRT($AS$7/$F44))</f>
        <v>0.97714439451403456</v>
      </c>
      <c r="E44" s="141">
        <f>(VLOOKUP($B$41,'US Data'!$A$1:$E$23,3,FALSE))/(SQRT($AS$7/$F44))+(VLOOKUP($C$41,'US Data'!$A$1:$E$23,5,FALSE))/(SQRT($AS$7/$F44))</f>
        <v>1.6455398681210798</v>
      </c>
      <c r="F44" s="160">
        <v>50</v>
      </c>
      <c r="G44" s="136">
        <f>(($D44*($G$5)+'US Data'!$B$31)*5940)/($G$3*$AS$6)</f>
        <v>14.504654258533414</v>
      </c>
      <c r="H44" s="280">
        <f t="shared" si="0"/>
        <v>58.042377034133651</v>
      </c>
      <c r="I44" s="280"/>
      <c r="J44" s="125">
        <f>(($E44+'US Data'!$B$32)*5940)/($G$3*$AS$6)</f>
        <v>97.905448166392119</v>
      </c>
      <c r="K44" s="136">
        <f>(($D44*($K$5)+'US Data'!$B$31)*5940)/($K$3*$AS$6)</f>
        <v>7.2523271292667069</v>
      </c>
      <c r="L44" s="280">
        <f t="shared" si="1"/>
        <v>29.021188517066825</v>
      </c>
      <c r="M44" s="280"/>
      <c r="N44" s="125">
        <f>(($E44+'US Data'!$B$32)*5940)/($K$3*$AS$6)</f>
        <v>48.95272408319606</v>
      </c>
      <c r="O44" s="136">
        <f>(($D44*($O$5)+'US Data'!$B$31)*5940)/($O$3*$AS$6)</f>
        <v>4.8348847528444718</v>
      </c>
      <c r="P44" s="280">
        <f t="shared" si="2"/>
        <v>19.347459011377882</v>
      </c>
      <c r="Q44" s="280"/>
      <c r="R44" s="125">
        <f>(($E44+'US Data'!$B$32)*5940)/($O$3*$AS$6)</f>
        <v>32.635149388797373</v>
      </c>
      <c r="S44" s="136">
        <f>(($D44*($S$5)+'US Data'!$B$31)*5940)/($S$3*$AS$6)</f>
        <v>3.6261635646333534</v>
      </c>
      <c r="T44" s="280">
        <f t="shared" si="3"/>
        <v>14.510594258533413</v>
      </c>
      <c r="U44" s="280"/>
      <c r="V44" s="125">
        <f>(($E44+'US Data'!$B$32)*5940)/($S$3*$AS$6)</f>
        <v>24.47636204159803</v>
      </c>
      <c r="W44" s="136">
        <f>(($D44*($W$5)+'US Data'!$B$31)*5940)/($W$3*$AS$6)</f>
        <v>2.9009308517066827</v>
      </c>
      <c r="X44" s="280">
        <f t="shared" si="4"/>
        <v>11.608475406826731</v>
      </c>
      <c r="Y44" s="280"/>
      <c r="Z44" s="125">
        <f>(($E44+'US Data'!$B$32)*5940)/($W$3*$AS$6)</f>
        <v>19.581089633278424</v>
      </c>
      <c r="AA44" s="136">
        <f>(($D44*($AA$5)+'US Data'!$B$31)*5940)/($AA$3*$AS$6)</f>
        <v>2.4174423764222359</v>
      </c>
      <c r="AB44" s="280">
        <f t="shared" si="5"/>
        <v>9.6737295056889412</v>
      </c>
      <c r="AC44" s="280"/>
      <c r="AD44" s="125">
        <f>(($E44+'US Data'!$B$32)*5940)/($AA$3*$AS$6)</f>
        <v>16.317574694398687</v>
      </c>
      <c r="AE44" s="136">
        <f>(($D44*($AE$5)+'US Data'!$B$31)*5940)/($AE$3*$AS$6)</f>
        <v>1.8130817823166767</v>
      </c>
      <c r="AF44" s="280">
        <f t="shared" si="6"/>
        <v>7.2552971292667063</v>
      </c>
      <c r="AG44" s="280"/>
      <c r="AH44" s="125">
        <f>(($E44+'US Data'!$B$32)*5940)/($AE$3*$AS$6)</f>
        <v>12.238181020799015</v>
      </c>
      <c r="AI44" s="136">
        <f>(($D44*($AI$5)+'US Data'!$B$31)*5940)/($AI$3*$AS$6)</f>
        <v>1.4504654258533414</v>
      </c>
      <c r="AJ44" s="280">
        <f t="shared" si="7"/>
        <v>5.8042377034133654</v>
      </c>
      <c r="AK44" s="280"/>
      <c r="AL44" s="125">
        <f>(($E44+'US Data'!$B$32)*5940)/($AI$3*$AS$6)</f>
        <v>9.7905448166392119</v>
      </c>
      <c r="AM44" s="136">
        <f>(($D44*($AM$5)+'US Data'!$B$31)*5940)/($AM$3*$AS$6)</f>
        <v>1.208721188211118</v>
      </c>
      <c r="AN44" s="280">
        <f t="shared" si="8"/>
        <v>4.8368647528444706</v>
      </c>
      <c r="AO44" s="280"/>
      <c r="AP44" s="125">
        <f>(($E44+'US Data'!$B$32)*5940)/($AM$3*$AS$6)</f>
        <v>8.1587873471993433</v>
      </c>
    </row>
    <row r="45" spans="2:42" ht="15" customHeight="1" thickBot="1" x14ac:dyDescent="0.35">
      <c r="B45" s="240"/>
      <c r="C45" s="222"/>
      <c r="D45" s="143">
        <f>(VLOOKUP($B$41,'US Data'!$A$1:$E$23,3,FALSE))/(SQRT($AS$7/$F45))</f>
        <v>1.0704080536301281</v>
      </c>
      <c r="E45" s="143">
        <f>(VLOOKUP($B$41,'US Data'!$A$1:$E$23,3,FALSE))/(SQRT($AS$7/$F45))+(VLOOKUP($C$41,'US Data'!$A$1:$E$23,5,FALSE))/(SQRT($AS$7/$F45))</f>
        <v>1.8025986100879834</v>
      </c>
      <c r="F45" s="161">
        <v>60</v>
      </c>
      <c r="G45" s="135">
        <f>(($D45*($G$5)+'US Data'!$B$31)*5940)/($G$3*$AS$6)</f>
        <v>15.889619596407403</v>
      </c>
      <c r="H45" s="282">
        <f t="shared" si="0"/>
        <v>63.582238385629609</v>
      </c>
      <c r="I45" s="282"/>
      <c r="J45" s="127">
        <f>(($E45+'US Data'!$B$32)*5940)/($G$3*$AS$6)</f>
        <v>107.23473743922621</v>
      </c>
      <c r="K45" s="135">
        <f>(($D45*($K$5)+'US Data'!$B$31)*5940)/($K$3*$AS$6)</f>
        <v>7.9448097982037016</v>
      </c>
      <c r="L45" s="282">
        <f t="shared" si="1"/>
        <v>31.791119192814804</v>
      </c>
      <c r="M45" s="282"/>
      <c r="N45" s="127">
        <f>(($E45+'US Data'!$B$32)*5940)/($K$3*$AS$6)</f>
        <v>53.617368719613104</v>
      </c>
      <c r="O45" s="135">
        <f>(($D45*($O$5)+'US Data'!$B$31)*5940)/($O$3*$AS$6)</f>
        <v>5.2965398654691347</v>
      </c>
      <c r="P45" s="282">
        <f t="shared" si="2"/>
        <v>21.194079461876537</v>
      </c>
      <c r="Q45" s="282"/>
      <c r="R45" s="127">
        <f>(($E45+'US Data'!$B$32)*5940)/($O$3*$AS$6)</f>
        <v>35.744912479742069</v>
      </c>
      <c r="S45" s="135">
        <f>(($D45*($S$5)+'US Data'!$B$31)*5940)/($S$3*$AS$6)</f>
        <v>3.9724048991018508</v>
      </c>
      <c r="T45" s="282">
        <f t="shared" si="3"/>
        <v>15.895559596407402</v>
      </c>
      <c r="U45" s="282"/>
      <c r="V45" s="127">
        <f>(($E45+'US Data'!$B$32)*5940)/($S$3*$AS$6)</f>
        <v>26.808684359806552</v>
      </c>
      <c r="W45" s="135">
        <f>(($D45*($W$5)+'US Data'!$B$31)*5940)/($W$3*$AS$6)</f>
        <v>3.1779239192814805</v>
      </c>
      <c r="X45" s="282">
        <f t="shared" si="4"/>
        <v>12.716447677125922</v>
      </c>
      <c r="Y45" s="282"/>
      <c r="Z45" s="127">
        <f>(($E45+'US Data'!$B$32)*5940)/($W$3*$AS$6)</f>
        <v>21.446947487845243</v>
      </c>
      <c r="AA45" s="135">
        <f>(($D45*($AA$5)+'US Data'!$B$31)*5940)/($AA$3*$AS$6)</f>
        <v>2.6482699327345673</v>
      </c>
      <c r="AB45" s="282">
        <f t="shared" si="5"/>
        <v>10.597039730938269</v>
      </c>
      <c r="AC45" s="282"/>
      <c r="AD45" s="127">
        <f>(($E45+'US Data'!$B$32)*5940)/($AA$3*$AS$6)</f>
        <v>17.872456239871035</v>
      </c>
      <c r="AE45" s="135">
        <f>(($D45*($AE$5)+'US Data'!$B$31)*5940)/($AE$3*$AS$6)</f>
        <v>1.9862024495509254</v>
      </c>
      <c r="AF45" s="282">
        <f t="shared" si="6"/>
        <v>7.9477797982037011</v>
      </c>
      <c r="AG45" s="282"/>
      <c r="AH45" s="127">
        <f>(($E45+'US Data'!$B$32)*5940)/($AE$3*$AS$6)</f>
        <v>13.404342179903276</v>
      </c>
      <c r="AI45" s="135">
        <f>(($D45*($AI$5)+'US Data'!$B$31)*5940)/($AI$3*$AS$6)</f>
        <v>1.5889619596407403</v>
      </c>
      <c r="AJ45" s="282">
        <f t="shared" si="7"/>
        <v>6.358223838562961</v>
      </c>
      <c r="AK45" s="282"/>
      <c r="AL45" s="127">
        <f>(($E45+'US Data'!$B$32)*5940)/($AI$3*$AS$6)</f>
        <v>10.723473743922622</v>
      </c>
      <c r="AM45" s="135">
        <f>(($D45*($AM$5)+'US Data'!$B$31)*5940)/($AM$3*$AS$6)</f>
        <v>1.3241349663672837</v>
      </c>
      <c r="AN45" s="282">
        <f t="shared" si="8"/>
        <v>5.2985198654691343</v>
      </c>
      <c r="AO45" s="282"/>
      <c r="AP45" s="127">
        <f>(($E45+'US Data'!$B$32)*5940)/($AM$3*$AS$6)</f>
        <v>8.9362281199355174</v>
      </c>
    </row>
    <row r="46" spans="2:42" x14ac:dyDescent="0.3">
      <c r="B46" s="241" t="s">
        <v>12</v>
      </c>
      <c r="C46" s="244" t="s">
        <v>9</v>
      </c>
      <c r="D46" s="146">
        <f>(VLOOKUP($B$46,'US Data'!$A$1:$E$23,3,FALSE))/(SQRT($AS$7/$F46))</f>
        <v>0.72503859881663646</v>
      </c>
      <c r="E46" s="146">
        <f>(VLOOKUP($B$46,'US Data'!$A$1:$E$23,3,FALSE))/(SQRT($AS$7/$F46))+(VLOOKUP($C$46,'US Data'!$A$1:$E$23,5,FALSE))/(SQRT($AS$7/$F46))</f>
        <v>1.1477690136856811</v>
      </c>
      <c r="F46" s="160">
        <v>20</v>
      </c>
      <c r="G46" s="122">
        <f>(($D46*($G$5)+'US Data'!$B$31)*5940)/($G$3*$AS$6)</f>
        <v>10.760883192427052</v>
      </c>
      <c r="H46" s="281">
        <f t="shared" si="0"/>
        <v>43.067292769708203</v>
      </c>
      <c r="I46" s="281"/>
      <c r="J46" s="123">
        <f>(($E46+'US Data'!$B$32)*5940)/($G$3*$AS$6)</f>
        <v>68.337859412929447</v>
      </c>
      <c r="K46" s="122">
        <f>(($D46*($K$5)+'US Data'!$B$31)*5940)/($K$3*$AS$6)</f>
        <v>5.3804415962135259</v>
      </c>
      <c r="L46" s="281">
        <f t="shared" si="1"/>
        <v>21.533646384854102</v>
      </c>
      <c r="M46" s="281"/>
      <c r="N46" s="123">
        <f>(($E46+'US Data'!$B$32)*5940)/($K$3*$AS$6)</f>
        <v>34.168929706464723</v>
      </c>
      <c r="O46" s="122">
        <f>(($D46*($O$5)+'US Data'!$B$31)*5940)/($O$3*$AS$6)</f>
        <v>3.5869610641423506</v>
      </c>
      <c r="P46" s="281">
        <f t="shared" si="2"/>
        <v>14.355764256569401</v>
      </c>
      <c r="Q46" s="281"/>
      <c r="R46" s="123">
        <f>(($E46+'US Data'!$B$32)*5940)/($O$3*$AS$6)</f>
        <v>22.779286470976484</v>
      </c>
      <c r="S46" s="122">
        <f>(($D46*($S$5)+'US Data'!$B$31)*5940)/($S$3*$AS$6)</f>
        <v>2.690220798106763</v>
      </c>
      <c r="T46" s="281">
        <f t="shared" si="3"/>
        <v>10.766823192427051</v>
      </c>
      <c r="U46" s="281"/>
      <c r="V46" s="123">
        <f>(($E46+'US Data'!$B$32)*5940)/($S$3*$AS$6)</f>
        <v>17.084464853232362</v>
      </c>
      <c r="W46" s="122">
        <f>(($D46*($W$5)+'US Data'!$B$31)*5940)/($W$3*$AS$6)</f>
        <v>2.1521766384854106</v>
      </c>
      <c r="X46" s="281">
        <f t="shared" si="4"/>
        <v>8.6134585539416406</v>
      </c>
      <c r="Y46" s="281"/>
      <c r="Z46" s="123">
        <f>(($E46+'US Data'!$B$32)*5940)/($W$3*$AS$6)</f>
        <v>13.667571882585889</v>
      </c>
      <c r="AA46" s="122">
        <f>(($D46*($AA$5)+'US Data'!$B$31)*5940)/($AA$3*$AS$6)</f>
        <v>1.7934805320711753</v>
      </c>
      <c r="AB46" s="281">
        <f t="shared" si="5"/>
        <v>7.1778821282847005</v>
      </c>
      <c r="AC46" s="281"/>
      <c r="AD46" s="123">
        <f>(($E46+'US Data'!$B$32)*5940)/($AA$3*$AS$6)</f>
        <v>11.389643235488242</v>
      </c>
      <c r="AE46" s="122">
        <f>(($D46*($AE$5)+'US Data'!$B$31)*5940)/($AE$3*$AS$6)</f>
        <v>1.3451103990533815</v>
      </c>
      <c r="AF46" s="281">
        <f t="shared" si="6"/>
        <v>5.3834115962135254</v>
      </c>
      <c r="AG46" s="281"/>
      <c r="AH46" s="123">
        <f>(($E46+'US Data'!$B$32)*5940)/($AE$3*$AS$6)</f>
        <v>8.5422324266161809</v>
      </c>
      <c r="AI46" s="122">
        <f>(($D46*($AI$5)+'US Data'!$B$31)*5940)/($AI$3*$AS$6)</f>
        <v>1.0760883192427053</v>
      </c>
      <c r="AJ46" s="281">
        <f t="shared" si="7"/>
        <v>4.3067292769708203</v>
      </c>
      <c r="AK46" s="281"/>
      <c r="AL46" s="123">
        <f>(($E46+'US Data'!$B$32)*5940)/($AI$3*$AS$6)</f>
        <v>6.8337859412929447</v>
      </c>
      <c r="AM46" s="122">
        <f>(($D46*($AM$5)+'US Data'!$B$31)*5940)/($AM$3*$AS$6)</f>
        <v>0.89674026603558765</v>
      </c>
      <c r="AN46" s="281">
        <f t="shared" si="8"/>
        <v>3.5889410641423503</v>
      </c>
      <c r="AO46" s="281"/>
      <c r="AP46" s="123">
        <f>(($E46+'US Data'!$B$32)*5940)/($AM$3*$AS$6)</f>
        <v>5.6948216177441209</v>
      </c>
    </row>
    <row r="47" spans="2:42" x14ac:dyDescent="0.3">
      <c r="B47" s="242"/>
      <c r="C47" s="245"/>
      <c r="D47" s="141">
        <f>(VLOOKUP($B$46,'US Data'!$A$1:$E$23,3,FALSE))/(SQRT($AS$7/$F47))</f>
        <v>0.8879873054616193</v>
      </c>
      <c r="E47" s="141">
        <f>(VLOOKUP($B$46,'US Data'!$A$1:$E$23,3,FALSE))/(SQRT($AS$7/$F47))+(VLOOKUP($C$46,'US Data'!$A$1:$E$23,5,FALSE))/(SQRT($AS$7/$F47))</f>
        <v>1.4057242130537206</v>
      </c>
      <c r="F47" s="160">
        <v>30</v>
      </c>
      <c r="G47" s="124">
        <f>(($D47*($G$5)+'US Data'!$B$31)*5940)/($G$3*$AS$6)</f>
        <v>13.180671486105048</v>
      </c>
      <c r="H47" s="280">
        <f t="shared" si="0"/>
        <v>52.746445944420181</v>
      </c>
      <c r="I47" s="280"/>
      <c r="J47" s="125">
        <f>(($E47+'US Data'!$B$32)*5940)/($G$3*$AS$6)</f>
        <v>83.660398255391016</v>
      </c>
      <c r="K47" s="124">
        <f>(($D47*($K$5)+'US Data'!$B$31)*5940)/($K$3*$AS$6)</f>
        <v>6.590335743052524</v>
      </c>
      <c r="L47" s="280">
        <f t="shared" si="1"/>
        <v>26.37322297221009</v>
      </c>
      <c r="M47" s="280"/>
      <c r="N47" s="125">
        <f>(($E47+'US Data'!$B$32)*5940)/($K$3*$AS$6)</f>
        <v>41.830199127695508</v>
      </c>
      <c r="O47" s="124">
        <f>(($D47*($O$5)+'US Data'!$B$31)*5940)/($O$3*$AS$6)</f>
        <v>4.393557162035016</v>
      </c>
      <c r="P47" s="280">
        <f t="shared" si="2"/>
        <v>17.582148648140063</v>
      </c>
      <c r="Q47" s="280"/>
      <c r="R47" s="125">
        <f>(($E47+'US Data'!$B$32)*5940)/($O$3*$AS$6)</f>
        <v>27.886799418463671</v>
      </c>
      <c r="S47" s="124">
        <f>(($D47*($S$5)+'US Data'!$B$31)*5940)/($S$3*$AS$6)</f>
        <v>3.295167871526262</v>
      </c>
      <c r="T47" s="280">
        <f t="shared" si="3"/>
        <v>13.186611486105045</v>
      </c>
      <c r="U47" s="280"/>
      <c r="V47" s="125">
        <f>(($E47+'US Data'!$B$32)*5940)/($S$3*$AS$6)</f>
        <v>20.915099563847754</v>
      </c>
      <c r="W47" s="124">
        <f>(($D47*($W$5)+'US Data'!$B$31)*5940)/($W$3*$AS$6)</f>
        <v>2.6361342972210093</v>
      </c>
      <c r="X47" s="280">
        <f t="shared" si="4"/>
        <v>10.549289188884037</v>
      </c>
      <c r="Y47" s="280"/>
      <c r="Z47" s="125">
        <f>(($E47+'US Data'!$B$32)*5940)/($W$3*$AS$6)</f>
        <v>16.732079651078202</v>
      </c>
      <c r="AA47" s="124">
        <f>(($D47*($AA$5)+'US Data'!$B$31)*5940)/($AA$3*$AS$6)</f>
        <v>2.196778581017508</v>
      </c>
      <c r="AB47" s="280">
        <f t="shared" si="5"/>
        <v>8.7910743240700313</v>
      </c>
      <c r="AC47" s="280"/>
      <c r="AD47" s="125">
        <f>(($E47+'US Data'!$B$32)*5940)/($AA$3*$AS$6)</f>
        <v>13.943399709231835</v>
      </c>
      <c r="AE47" s="124">
        <f>(($D47*($AE$5)+'US Data'!$B$31)*5940)/($AE$3*$AS$6)</f>
        <v>1.647583935763131</v>
      </c>
      <c r="AF47" s="280">
        <f t="shared" si="6"/>
        <v>6.5933057430525226</v>
      </c>
      <c r="AG47" s="280"/>
      <c r="AH47" s="125">
        <f>(($E47+'US Data'!$B$32)*5940)/($AE$3*$AS$6)</f>
        <v>10.457549781923877</v>
      </c>
      <c r="AI47" s="124">
        <f>(($D47*($AI$5)+'US Data'!$B$31)*5940)/($AI$3*$AS$6)</f>
        <v>1.3180671486105047</v>
      </c>
      <c r="AJ47" s="280">
        <f t="shared" si="7"/>
        <v>5.2746445944420186</v>
      </c>
      <c r="AK47" s="280"/>
      <c r="AL47" s="125">
        <f>(($E47+'US Data'!$B$32)*5940)/($AI$3*$AS$6)</f>
        <v>8.3660398255391009</v>
      </c>
      <c r="AM47" s="124">
        <f>(($D47*($AM$5)+'US Data'!$B$31)*5940)/($AM$3*$AS$6)</f>
        <v>1.098389290508754</v>
      </c>
      <c r="AN47" s="280">
        <f t="shared" si="8"/>
        <v>4.3955371620350157</v>
      </c>
      <c r="AO47" s="280"/>
      <c r="AP47" s="125">
        <f>(($E47+'US Data'!$B$32)*5940)/($AM$3*$AS$6)</f>
        <v>6.9716998546159177</v>
      </c>
    </row>
    <row r="48" spans="2:42" x14ac:dyDescent="0.3">
      <c r="B48" s="242"/>
      <c r="C48" s="245"/>
      <c r="D48" s="142">
        <f>(VLOOKUP($B$46,'US Data'!$A$1:$E$23,3,FALSE))/(SQRT($AS$7/$F48))</f>
        <v>1.0253594196904727</v>
      </c>
      <c r="E48" s="142">
        <f>(VLOOKUP($B$46,'US Data'!$A$1:$E$23,3,FALSE))/(SQRT($AS$7/$F48))+(VLOOKUP($C$46,'US Data'!$A$1:$E$23,5,FALSE))/(SQRT($AS$7/$F48))</f>
        <v>1.6231905056258809</v>
      </c>
      <c r="F48" s="160">
        <v>40</v>
      </c>
      <c r="G48" s="126">
        <f>(($D48*($G$5)+'US Data'!$B$31)*5940)/($G$3*$AS$6)</f>
        <v>15.22064738240352</v>
      </c>
      <c r="H48" s="283">
        <f t="shared" si="0"/>
        <v>60.906349529614083</v>
      </c>
      <c r="I48" s="283"/>
      <c r="J48" s="127">
        <f>(($E48+'US Data'!$B$32)*5940)/($G$3*$AS$6)</f>
        <v>96.577896034177314</v>
      </c>
      <c r="K48" s="126">
        <f>(($D48*($K$5)+'US Data'!$B$31)*5940)/($K$3*$AS$6)</f>
        <v>7.61032369120176</v>
      </c>
      <c r="L48" s="283">
        <f t="shared" si="1"/>
        <v>30.453174764807041</v>
      </c>
      <c r="M48" s="283"/>
      <c r="N48" s="127">
        <f>(($E48+'US Data'!$B$32)*5940)/($K$3*$AS$6)</f>
        <v>48.288948017088657</v>
      </c>
      <c r="O48" s="126">
        <f>(($D48*($O$5)+'US Data'!$B$31)*5940)/($O$3*$AS$6)</f>
        <v>5.0735491274678397</v>
      </c>
      <c r="P48" s="283">
        <f t="shared" si="2"/>
        <v>20.302116509871361</v>
      </c>
      <c r="Q48" s="283"/>
      <c r="R48" s="127">
        <f>(($E48+'US Data'!$B$32)*5940)/($O$3*$AS$6)</f>
        <v>32.19263201139244</v>
      </c>
      <c r="S48" s="126">
        <f>(($D48*($S$5)+'US Data'!$B$31)*5940)/($S$3*$AS$6)</f>
        <v>3.80516184560088</v>
      </c>
      <c r="T48" s="283">
        <f t="shared" si="3"/>
        <v>15.226587382403521</v>
      </c>
      <c r="U48" s="283"/>
      <c r="V48" s="127">
        <f>(($E48+'US Data'!$B$32)*5940)/($S$3*$AS$6)</f>
        <v>24.144474008544329</v>
      </c>
      <c r="W48" s="126">
        <f>(($D48*($W$5)+'US Data'!$B$31)*5940)/($W$3*$AS$6)</f>
        <v>3.0441294764807041</v>
      </c>
      <c r="X48" s="283">
        <f t="shared" si="4"/>
        <v>12.181269905922816</v>
      </c>
      <c r="Y48" s="283"/>
      <c r="Z48" s="127">
        <f>(($E48+'US Data'!$B$32)*5940)/($W$3*$AS$6)</f>
        <v>19.315579206835466</v>
      </c>
      <c r="AA48" s="126">
        <f>(($D48*($AA$5)+'US Data'!$B$31)*5940)/($AA$3*$AS$6)</f>
        <v>2.5367745637339199</v>
      </c>
      <c r="AB48" s="283">
        <f t="shared" si="5"/>
        <v>10.15105825493568</v>
      </c>
      <c r="AC48" s="283"/>
      <c r="AD48" s="127">
        <f>(($E48+'US Data'!$B$32)*5940)/($AA$3*$AS$6)</f>
        <v>16.09631600569622</v>
      </c>
      <c r="AE48" s="126">
        <f>(($D48*($AE$5)+'US Data'!$B$31)*5940)/($AE$3*$AS$6)</f>
        <v>1.90258092280044</v>
      </c>
      <c r="AF48" s="283">
        <f t="shared" si="6"/>
        <v>7.6132936912017604</v>
      </c>
      <c r="AG48" s="283"/>
      <c r="AH48" s="127">
        <f>(($E48+'US Data'!$B$32)*5940)/($AE$3*$AS$6)</f>
        <v>12.072237004272164</v>
      </c>
      <c r="AI48" s="126">
        <f>(($D48*($AI$5)+'US Data'!$B$31)*5940)/($AI$3*$AS$6)</f>
        <v>1.522064738240352</v>
      </c>
      <c r="AJ48" s="283">
        <f t="shared" si="7"/>
        <v>6.0906349529614081</v>
      </c>
      <c r="AK48" s="283"/>
      <c r="AL48" s="127">
        <f>(($E48+'US Data'!$B$32)*5940)/($AI$3*$AS$6)</f>
        <v>9.6577896034177328</v>
      </c>
      <c r="AM48" s="126">
        <f>(($D48*($AM$5)+'US Data'!$B$31)*5940)/($AM$3*$AS$6)</f>
        <v>1.2683872818669599</v>
      </c>
      <c r="AN48" s="283">
        <f t="shared" si="8"/>
        <v>5.0755291274678402</v>
      </c>
      <c r="AO48" s="283"/>
      <c r="AP48" s="127">
        <f>(($E48+'US Data'!$B$32)*5940)/($AM$3*$AS$6)</f>
        <v>8.0481580028481101</v>
      </c>
    </row>
    <row r="49" spans="2:42" x14ac:dyDescent="0.3">
      <c r="B49" s="242"/>
      <c r="C49" s="245"/>
      <c r="D49" s="141">
        <f>(VLOOKUP($B$46,'US Data'!$A$1:$E$23,3,FALSE))/(SQRT($AS$7/$F49))</f>
        <v>1.1463866818988167</v>
      </c>
      <c r="E49" s="141">
        <f>(VLOOKUP($B$46,'US Data'!$A$1:$E$23,3,FALSE))/(SQRT($AS$7/$F49))+(VLOOKUP($C$46,'US Data'!$A$1:$E$23,5,FALSE))/(SQRT($AS$7/$F49))</f>
        <v>1.8147821555058621</v>
      </c>
      <c r="F49" s="160">
        <v>50</v>
      </c>
      <c r="G49" s="124">
        <f>(($D49*($G$5)+'US Data'!$B$31)*5940)/($G$3*$AS$6)</f>
        <v>17.017902226197428</v>
      </c>
      <c r="H49" s="280">
        <f t="shared" si="0"/>
        <v>68.095368904789709</v>
      </c>
      <c r="I49" s="280"/>
      <c r="J49" s="125">
        <f>(($E49+'US Data'!$B$32)*5940)/($G$3*$AS$6)</f>
        <v>107.95844003704821</v>
      </c>
      <c r="K49" s="124">
        <f>(($D49*($K$5)+'US Data'!$B$31)*5940)/($K$3*$AS$6)</f>
        <v>8.5089511130987141</v>
      </c>
      <c r="L49" s="280">
        <f t="shared" si="1"/>
        <v>34.047684452394854</v>
      </c>
      <c r="M49" s="280"/>
      <c r="N49" s="125">
        <f>(($E49+'US Data'!$B$32)*5940)/($K$3*$AS$6)</f>
        <v>53.979220018524103</v>
      </c>
      <c r="O49" s="124">
        <f>(($D49*($O$5)+'US Data'!$B$31)*5940)/($O$3*$AS$6)</f>
        <v>5.6726340753991424</v>
      </c>
      <c r="P49" s="280">
        <f t="shared" si="2"/>
        <v>22.698456301596572</v>
      </c>
      <c r="Q49" s="280"/>
      <c r="R49" s="125">
        <f>(($E49+'US Data'!$B$32)*5940)/($O$3*$AS$6)</f>
        <v>35.986146679016066</v>
      </c>
      <c r="S49" s="124">
        <f>(($D49*($S$5)+'US Data'!$B$31)*5940)/($S$3*$AS$6)</f>
        <v>4.2544755565493571</v>
      </c>
      <c r="T49" s="280">
        <f t="shared" si="3"/>
        <v>17.023842226197427</v>
      </c>
      <c r="U49" s="280"/>
      <c r="V49" s="125">
        <f>(($E49+'US Data'!$B$32)*5940)/($S$3*$AS$6)</f>
        <v>26.989610009262051</v>
      </c>
      <c r="W49" s="124">
        <f>(($D49*($W$5)+'US Data'!$B$31)*5940)/($W$3*$AS$6)</f>
        <v>3.4035804452394856</v>
      </c>
      <c r="X49" s="280">
        <f t="shared" si="4"/>
        <v>13.619073780957942</v>
      </c>
      <c r="Y49" s="280"/>
      <c r="Z49" s="125">
        <f>(($E49+'US Data'!$B$32)*5940)/($W$3*$AS$6)</f>
        <v>21.59168800740964</v>
      </c>
      <c r="AA49" s="124">
        <f>(($D49*($AA$5)+'US Data'!$B$31)*5940)/($AA$3*$AS$6)</f>
        <v>2.8363170376995712</v>
      </c>
      <c r="AB49" s="280">
        <f t="shared" si="5"/>
        <v>11.349228150798286</v>
      </c>
      <c r="AC49" s="280"/>
      <c r="AD49" s="125">
        <f>(($E49+'US Data'!$B$32)*5940)/($AA$3*$AS$6)</f>
        <v>17.993073339508033</v>
      </c>
      <c r="AE49" s="124">
        <f>(($D49*($AE$5)+'US Data'!$B$31)*5940)/($AE$3*$AS$6)</f>
        <v>2.1272377782746785</v>
      </c>
      <c r="AF49" s="280">
        <f t="shared" si="6"/>
        <v>8.5119211130987136</v>
      </c>
      <c r="AG49" s="280"/>
      <c r="AH49" s="125">
        <f>(($E49+'US Data'!$B$32)*5940)/($AE$3*$AS$6)</f>
        <v>13.494805004631026</v>
      </c>
      <c r="AI49" s="124">
        <f>(($D49*($AI$5)+'US Data'!$B$31)*5940)/($AI$3*$AS$6)</f>
        <v>1.7017902226197428</v>
      </c>
      <c r="AJ49" s="280">
        <f t="shared" si="7"/>
        <v>6.809536890478971</v>
      </c>
      <c r="AK49" s="280"/>
      <c r="AL49" s="125">
        <f>(($E49+'US Data'!$B$32)*5940)/($AI$3*$AS$6)</f>
        <v>10.79584400370482</v>
      </c>
      <c r="AM49" s="124">
        <f>(($D49*($AM$5)+'US Data'!$B$31)*5940)/($AM$3*$AS$6)</f>
        <v>1.4181585188497856</v>
      </c>
      <c r="AN49" s="280">
        <f t="shared" si="8"/>
        <v>5.674614075399143</v>
      </c>
      <c r="AO49" s="280"/>
      <c r="AP49" s="125">
        <f>(($E49+'US Data'!$B$32)*5940)/($AM$3*$AS$6)</f>
        <v>8.9965366697540166</v>
      </c>
    </row>
    <row r="50" spans="2:42" ht="15" customHeight="1" thickBot="1" x14ac:dyDescent="0.35">
      <c r="B50" s="243"/>
      <c r="C50" s="246"/>
      <c r="D50" s="143">
        <f>(VLOOKUP($B$46,'US Data'!$A$1:$E$23,3,FALSE))/(SQRT($AS$7/$F50))</f>
        <v>1.2558036905989625</v>
      </c>
      <c r="E50" s="143">
        <f>(VLOOKUP($B$46,'US Data'!$A$1:$E$23,3,FALSE))/(SQRT($AS$7/$F50))+(VLOOKUP($C$46,'US Data'!$A$1:$E$23,5,FALSE))/(SQRT($AS$7/$F50))</f>
        <v>1.9879942470568177</v>
      </c>
      <c r="F50" s="161">
        <v>60</v>
      </c>
      <c r="G50" s="128">
        <f>(($D50*($G$5)+'US Data'!$B$31)*5940)/($G$3*$AS$6)</f>
        <v>18.642744805394592</v>
      </c>
      <c r="H50" s="282">
        <f t="shared" si="0"/>
        <v>74.594739221578379</v>
      </c>
      <c r="I50" s="282"/>
      <c r="J50" s="129">
        <f>(($E50+'US Data'!$B$32)*5940)/($G$3*$AS$6)</f>
        <v>118.24723827517496</v>
      </c>
      <c r="K50" s="128">
        <f>(($D50*($K$5)+'US Data'!$B$31)*5940)/($K$3*$AS$6)</f>
        <v>9.3213724026972962</v>
      </c>
      <c r="L50" s="282">
        <f t="shared" si="1"/>
        <v>37.29736961078919</v>
      </c>
      <c r="M50" s="282"/>
      <c r="N50" s="129">
        <f>(($E50+'US Data'!$B$32)*5940)/($K$3*$AS$6)</f>
        <v>59.123619137587482</v>
      </c>
      <c r="O50" s="128">
        <f>(($D50*($O$5)+'US Data'!$B$31)*5940)/($O$3*$AS$6)</f>
        <v>6.2142482684648641</v>
      </c>
      <c r="P50" s="282">
        <f t="shared" si="2"/>
        <v>24.864913073859459</v>
      </c>
      <c r="Q50" s="282"/>
      <c r="R50" s="129">
        <f>(($E50+'US Data'!$B$32)*5940)/($O$3*$AS$6)</f>
        <v>39.415746091724991</v>
      </c>
      <c r="S50" s="128">
        <f>(($D50*($S$5)+'US Data'!$B$31)*5940)/($S$3*$AS$6)</f>
        <v>4.6606862013486481</v>
      </c>
      <c r="T50" s="282">
        <f t="shared" si="3"/>
        <v>18.648684805394595</v>
      </c>
      <c r="U50" s="282"/>
      <c r="V50" s="129">
        <f>(($E50+'US Data'!$B$32)*5940)/($S$3*$AS$6)</f>
        <v>29.561809568793741</v>
      </c>
      <c r="W50" s="128">
        <f>(($D50*($W$5)+'US Data'!$B$31)*5940)/($W$3*$AS$6)</f>
        <v>3.7285489610789186</v>
      </c>
      <c r="X50" s="282">
        <f t="shared" si="4"/>
        <v>14.918947844315674</v>
      </c>
      <c r="Y50" s="282"/>
      <c r="Z50" s="129">
        <f>(($E50+'US Data'!$B$32)*5940)/($W$3*$AS$6)</f>
        <v>23.649447655034994</v>
      </c>
      <c r="AA50" s="128">
        <f>(($D50*($AA$5)+'US Data'!$B$31)*5940)/($AA$3*$AS$6)</f>
        <v>3.1071241342324321</v>
      </c>
      <c r="AB50" s="282">
        <f t="shared" si="5"/>
        <v>12.432456536929729</v>
      </c>
      <c r="AC50" s="282"/>
      <c r="AD50" s="129">
        <f>(($E50+'US Data'!$B$32)*5940)/($AA$3*$AS$6)</f>
        <v>19.707873045862495</v>
      </c>
      <c r="AE50" s="128">
        <f>(($D50*($AE$5)+'US Data'!$B$31)*5940)/($AE$3*$AS$6)</f>
        <v>2.330343100674324</v>
      </c>
      <c r="AF50" s="282">
        <f t="shared" si="6"/>
        <v>9.3243424026972974</v>
      </c>
      <c r="AG50" s="282"/>
      <c r="AH50" s="129">
        <f>(($E50+'US Data'!$B$32)*5940)/($AE$3*$AS$6)</f>
        <v>14.780904784396871</v>
      </c>
      <c r="AI50" s="128">
        <f>(($D50*($AI$5)+'US Data'!$B$31)*5940)/($AI$3*$AS$6)</f>
        <v>1.8642744805394593</v>
      </c>
      <c r="AJ50" s="282">
        <f t="shared" si="7"/>
        <v>7.4594739221578372</v>
      </c>
      <c r="AK50" s="282"/>
      <c r="AL50" s="129">
        <f>(($E50+'US Data'!$B$32)*5940)/($AI$3*$AS$6)</f>
        <v>11.824723827517497</v>
      </c>
      <c r="AM50" s="128">
        <f>(($D50*($AM$5)+'US Data'!$B$31)*5940)/($AM$3*$AS$6)</f>
        <v>1.553562067116216</v>
      </c>
      <c r="AN50" s="282">
        <f t="shared" si="8"/>
        <v>6.2162282684648646</v>
      </c>
      <c r="AO50" s="282"/>
      <c r="AP50" s="129">
        <f>(($E50+'US Data'!$B$32)*5940)/($AM$3*$AS$6)</f>
        <v>9.8539365229312477</v>
      </c>
    </row>
    <row r="51" spans="2:42" x14ac:dyDescent="0.3">
      <c r="B51" s="232" t="s">
        <v>13</v>
      </c>
      <c r="C51" s="235" t="s">
        <v>10</v>
      </c>
      <c r="D51" s="146">
        <f>(VLOOKUP($B$51,'US Data'!$A$1:$E$23,3,FALSE))/(SQRT($AS$7/$F51))</f>
        <v>0.81429553742395999</v>
      </c>
      <c r="E51" s="146">
        <f>(VLOOKUP($B$51,'US Data'!$A$1:$E$23,3,FALSE))/(SQRT($AS$7/$F51))+(VLOOKUP($C$51,'US Data'!$A$1:$E$23,5,FALSE))/(SQRT($AS$7/$F51))</f>
        <v>1.3780777644381708</v>
      </c>
      <c r="F51" s="160">
        <v>20</v>
      </c>
      <c r="G51" s="122">
        <f>(($D51*($G$5)+'US Data'!$B$31)*5940)/($G$3*$AS$6)</f>
        <v>12.086348730745806</v>
      </c>
      <c r="H51" s="281">
        <f t="shared" si="0"/>
        <v>48.369154922983228</v>
      </c>
      <c r="I51" s="281"/>
      <c r="J51" s="123">
        <f>(($E51+'US Data'!$B$32)*5940)/($G$3*$AS$6)</f>
        <v>82.018199207627333</v>
      </c>
      <c r="K51" s="122">
        <f>(($D51*($K$5)+'US Data'!$B$31)*5940)/($K$3*$AS$6)</f>
        <v>6.0431743653729031</v>
      </c>
      <c r="L51" s="281">
        <f t="shared" si="1"/>
        <v>24.184577461491614</v>
      </c>
      <c r="M51" s="281"/>
      <c r="N51" s="123">
        <f>(($E51+'US Data'!$B$32)*5940)/($K$3*$AS$6)</f>
        <v>41.009099603813667</v>
      </c>
      <c r="O51" s="122">
        <f>(($D51*($O$5)+'US Data'!$B$31)*5940)/($O$3*$AS$6)</f>
        <v>4.0287829102486024</v>
      </c>
      <c r="P51" s="281">
        <f t="shared" si="2"/>
        <v>16.123051640994408</v>
      </c>
      <c r="Q51" s="281"/>
      <c r="R51" s="123">
        <f>(($E51+'US Data'!$B$32)*5940)/($O$3*$AS$6)</f>
        <v>27.339399735875777</v>
      </c>
      <c r="S51" s="122">
        <f>(($D51*($S$5)+'US Data'!$B$31)*5940)/($S$3*$AS$6)</f>
        <v>3.0215871826864515</v>
      </c>
      <c r="T51" s="281">
        <f t="shared" si="3"/>
        <v>12.092288730745807</v>
      </c>
      <c r="U51" s="281"/>
      <c r="V51" s="123">
        <f>(($E51+'US Data'!$B$32)*5940)/($S$3*$AS$6)</f>
        <v>20.504549801906833</v>
      </c>
      <c r="W51" s="122">
        <f>(($D51*($W$5)+'US Data'!$B$31)*5940)/($W$3*$AS$6)</f>
        <v>2.4172697461491612</v>
      </c>
      <c r="X51" s="281">
        <f t="shared" si="4"/>
        <v>9.6738309845966448</v>
      </c>
      <c r="Y51" s="281"/>
      <c r="Z51" s="123">
        <f>(($E51+'US Data'!$B$32)*5940)/($W$3*$AS$6)</f>
        <v>16.403639841525465</v>
      </c>
      <c r="AA51" s="122">
        <f>(($D51*($AA$5)+'US Data'!$B$31)*5940)/($AA$3*$AS$6)</f>
        <v>2.0143914551243012</v>
      </c>
      <c r="AB51" s="281">
        <f t="shared" si="5"/>
        <v>8.061525820497204</v>
      </c>
      <c r="AC51" s="281"/>
      <c r="AD51" s="123">
        <f>(($E51+'US Data'!$B$32)*5940)/($AA$3*$AS$6)</f>
        <v>13.669699867937888</v>
      </c>
      <c r="AE51" s="122">
        <f>(($D51*($AE$5)+'US Data'!$B$31)*5940)/($AE$3*$AS$6)</f>
        <v>1.5107935913432258</v>
      </c>
      <c r="AF51" s="281">
        <f t="shared" si="6"/>
        <v>6.0461443653729035</v>
      </c>
      <c r="AG51" s="281"/>
      <c r="AH51" s="123">
        <f>(($E51+'US Data'!$B$32)*5940)/($AE$3*$AS$6)</f>
        <v>10.252274900953417</v>
      </c>
      <c r="AI51" s="122">
        <f>(($D51*($AI$5)+'US Data'!$B$31)*5940)/($AI$3*$AS$6)</f>
        <v>1.2086348730745806</v>
      </c>
      <c r="AJ51" s="281">
        <f t="shared" si="7"/>
        <v>4.8369154922983224</v>
      </c>
      <c r="AK51" s="281"/>
      <c r="AL51" s="123">
        <f>(($E51+'US Data'!$B$32)*5940)/($AI$3*$AS$6)</f>
        <v>8.2018199207627323</v>
      </c>
      <c r="AM51" s="122">
        <f>(($D51*($AM$5)+'US Data'!$B$31)*5940)/($AM$3*$AS$6)</f>
        <v>1.0071957275621506</v>
      </c>
      <c r="AN51" s="281">
        <f t="shared" si="8"/>
        <v>4.030762910248602</v>
      </c>
      <c r="AO51" s="281"/>
      <c r="AP51" s="123">
        <f>(($E51+'US Data'!$B$32)*5940)/($AM$3*$AS$6)</f>
        <v>6.8348499339689441</v>
      </c>
    </row>
    <row r="52" spans="2:42" x14ac:dyDescent="0.3">
      <c r="B52" s="233"/>
      <c r="C52" s="236"/>
      <c r="D52" s="141">
        <f>(VLOOKUP($B$51,'US Data'!$A$1:$E$23,3,FALSE))/(SQRT($AS$7/$F52))</f>
        <v>0.99730428325705278</v>
      </c>
      <c r="E52" s="141">
        <f>(VLOOKUP($B$51,'US Data'!$A$1:$E$23,3,FALSE))/(SQRT($AS$7/$F52))+(VLOOKUP($C$51,'US Data'!$A$1:$E$23,5,FALSE))/(SQRT($AS$7/$F52))</f>
        <v>1.6877936743744362</v>
      </c>
      <c r="F52" s="160">
        <v>30</v>
      </c>
      <c r="G52" s="124">
        <f>(($D52*($G$5)+'US Data'!$B$31)*5940)/($G$3*$AS$6)</f>
        <v>14.804028606367234</v>
      </c>
      <c r="H52" s="280">
        <f t="shared" si="0"/>
        <v>59.239874425468933</v>
      </c>
      <c r="I52" s="280"/>
      <c r="J52" s="125">
        <f>(($E52+'US Data'!$B$32)*5940)/($G$3*$AS$6)</f>
        <v>100.41532425784152</v>
      </c>
      <c r="K52" s="124">
        <f>(($D52*($K$5)+'US Data'!$B$31)*5940)/($K$3*$AS$6)</f>
        <v>7.4020143031836172</v>
      </c>
      <c r="L52" s="280">
        <f t="shared" si="1"/>
        <v>29.619937212734467</v>
      </c>
      <c r="M52" s="280"/>
      <c r="N52" s="125">
        <f>(($E52+'US Data'!$B$32)*5940)/($K$3*$AS$6)</f>
        <v>50.207662128920759</v>
      </c>
      <c r="O52" s="124">
        <f>(($D52*($O$5)+'US Data'!$B$31)*5940)/($O$3*$AS$6)</f>
        <v>4.9346762021224118</v>
      </c>
      <c r="P52" s="280">
        <f t="shared" si="2"/>
        <v>19.746624808489646</v>
      </c>
      <c r="Q52" s="280"/>
      <c r="R52" s="125">
        <f>(($E52+'US Data'!$B$32)*5940)/($O$3*$AS$6)</f>
        <v>33.47177475261384</v>
      </c>
      <c r="S52" s="124">
        <f>(($D52*($S$5)+'US Data'!$B$31)*5940)/($S$3*$AS$6)</f>
        <v>3.7010071515918086</v>
      </c>
      <c r="T52" s="280">
        <f t="shared" si="3"/>
        <v>14.809968606367233</v>
      </c>
      <c r="U52" s="280"/>
      <c r="V52" s="125">
        <f>(($E52+'US Data'!$B$32)*5940)/($S$3*$AS$6)</f>
        <v>25.10383106446038</v>
      </c>
      <c r="W52" s="124">
        <f>(($D52*($W$5)+'US Data'!$B$31)*5940)/($W$3*$AS$6)</f>
        <v>2.9608057212734469</v>
      </c>
      <c r="X52" s="280">
        <f t="shared" si="4"/>
        <v>11.847974885093787</v>
      </c>
      <c r="Y52" s="280"/>
      <c r="Z52" s="125">
        <f>(($E52+'US Data'!$B$32)*5940)/($W$3*$AS$6)</f>
        <v>20.083064851568302</v>
      </c>
      <c r="AA52" s="124">
        <f>(($D52*($AA$5)+'US Data'!$B$31)*5940)/($AA$3*$AS$6)</f>
        <v>2.4673381010612059</v>
      </c>
      <c r="AB52" s="280">
        <f t="shared" si="5"/>
        <v>9.8733124042448228</v>
      </c>
      <c r="AC52" s="280"/>
      <c r="AD52" s="125">
        <f>(($E52+'US Data'!$B$32)*5940)/($AA$3*$AS$6)</f>
        <v>16.73588737630692</v>
      </c>
      <c r="AE52" s="124">
        <f>(($D52*($AE$5)+'US Data'!$B$31)*5940)/($AE$3*$AS$6)</f>
        <v>1.8505035757959043</v>
      </c>
      <c r="AF52" s="280">
        <f t="shared" si="6"/>
        <v>7.4049843031836167</v>
      </c>
      <c r="AG52" s="280"/>
      <c r="AH52" s="125">
        <f>(($E52+'US Data'!$B$32)*5940)/($AE$3*$AS$6)</f>
        <v>12.55191553223019</v>
      </c>
      <c r="AI52" s="124">
        <f>(($D52*($AI$5)+'US Data'!$B$31)*5940)/($AI$3*$AS$6)</f>
        <v>1.4804028606367234</v>
      </c>
      <c r="AJ52" s="280">
        <f t="shared" si="7"/>
        <v>5.9239874425468937</v>
      </c>
      <c r="AK52" s="280"/>
      <c r="AL52" s="125">
        <f>(($E52+'US Data'!$B$32)*5940)/($AI$3*$AS$6)</f>
        <v>10.041532425784151</v>
      </c>
      <c r="AM52" s="124">
        <f>(($D52*($AM$5)+'US Data'!$B$31)*5940)/($AM$3*$AS$6)</f>
        <v>1.2336690505306029</v>
      </c>
      <c r="AN52" s="280">
        <f t="shared" si="8"/>
        <v>4.9366562021224114</v>
      </c>
      <c r="AO52" s="280"/>
      <c r="AP52" s="125">
        <f>(($E52+'US Data'!$B$32)*5940)/($AM$3*$AS$6)</f>
        <v>8.3679436881534599</v>
      </c>
    </row>
    <row r="53" spans="2:42" x14ac:dyDescent="0.3">
      <c r="B53" s="233"/>
      <c r="C53" s="236"/>
      <c r="D53" s="142">
        <f>(VLOOKUP($B$51,'US Data'!$A$1:$E$23,3,FALSE))/(SQRT($AS$7/$F53))</f>
        <v>1.1515877928048524</v>
      </c>
      <c r="E53" s="142">
        <f>(VLOOKUP($B$51,'US Data'!$A$1:$E$23,3,FALSE))/(SQRT($AS$7/$F53))+(VLOOKUP($C$51,'US Data'!$A$1:$E$23,5,FALSE))/(SQRT($AS$7/$F53))</f>
        <v>1.9488962644732566</v>
      </c>
      <c r="F53" s="160">
        <v>40</v>
      </c>
      <c r="G53" s="126">
        <f>(($D53*($G$5)+'US Data'!$B$31)*5940)/($G$3*$AS$6)</f>
        <v>17.095138723152058</v>
      </c>
      <c r="H53" s="283">
        <f t="shared" si="0"/>
        <v>68.404314892608227</v>
      </c>
      <c r="I53" s="283"/>
      <c r="J53" s="127">
        <f>(($E53+'US Data'!$B$32)*5940)/($G$3*$AS$6)</f>
        <v>115.92481810971144</v>
      </c>
      <c r="K53" s="126">
        <f>(($D53*($K$5)+'US Data'!$B$31)*5940)/($K$3*$AS$6)</f>
        <v>8.5475693615760289</v>
      </c>
      <c r="L53" s="283">
        <f t="shared" si="1"/>
        <v>34.202157446304113</v>
      </c>
      <c r="M53" s="283"/>
      <c r="N53" s="127">
        <f>(($E53+'US Data'!$B$32)*5940)/($K$3*$AS$6)</f>
        <v>57.962409054855719</v>
      </c>
      <c r="O53" s="126">
        <f>(($D53*($O$5)+'US Data'!$B$31)*5940)/($O$3*$AS$6)</f>
        <v>5.6983795743840195</v>
      </c>
      <c r="P53" s="283">
        <f t="shared" si="2"/>
        <v>22.801438297536077</v>
      </c>
      <c r="Q53" s="283"/>
      <c r="R53" s="127">
        <f>(($E53+'US Data'!$B$32)*5940)/($O$3*$AS$6)</f>
        <v>38.641606036570479</v>
      </c>
      <c r="S53" s="126">
        <f>(($D53*($S$5)+'US Data'!$B$31)*5940)/($S$3*$AS$6)</f>
        <v>4.2737846807880144</v>
      </c>
      <c r="T53" s="283">
        <f t="shared" si="3"/>
        <v>17.101078723152057</v>
      </c>
      <c r="U53" s="283"/>
      <c r="V53" s="127">
        <f>(($E53+'US Data'!$B$32)*5940)/($S$3*$AS$6)</f>
        <v>28.98120452742786</v>
      </c>
      <c r="W53" s="126">
        <f>(($D53*($W$5)+'US Data'!$B$31)*5940)/($W$3*$AS$6)</f>
        <v>3.4190277446304118</v>
      </c>
      <c r="X53" s="283">
        <f t="shared" si="4"/>
        <v>13.680862978521645</v>
      </c>
      <c r="Y53" s="283"/>
      <c r="Z53" s="127">
        <f>(($E53+'US Data'!$B$32)*5940)/($W$3*$AS$6)</f>
        <v>23.184963621942288</v>
      </c>
      <c r="AA53" s="126">
        <f>(($D53*($AA$5)+'US Data'!$B$31)*5940)/($AA$3*$AS$6)</f>
        <v>2.8491897871920098</v>
      </c>
      <c r="AB53" s="283">
        <f t="shared" si="5"/>
        <v>11.400719148768038</v>
      </c>
      <c r="AC53" s="283"/>
      <c r="AD53" s="127">
        <f>(($E53+'US Data'!$B$32)*5940)/($AA$3*$AS$6)</f>
        <v>19.32080301828524</v>
      </c>
      <c r="AE53" s="126">
        <f>(($D53*($AE$5)+'US Data'!$B$31)*5940)/($AE$3*$AS$6)</f>
        <v>2.1368923403940072</v>
      </c>
      <c r="AF53" s="283">
        <f t="shared" si="6"/>
        <v>8.5505393615760283</v>
      </c>
      <c r="AG53" s="283"/>
      <c r="AH53" s="127">
        <f>(($E53+'US Data'!$B$32)*5940)/($AE$3*$AS$6)</f>
        <v>14.49060226371393</v>
      </c>
      <c r="AI53" s="126">
        <f>(($D53*($AI$5)+'US Data'!$B$31)*5940)/($AI$3*$AS$6)</f>
        <v>1.7095138723152059</v>
      </c>
      <c r="AJ53" s="283">
        <f t="shared" si="7"/>
        <v>6.8404314892608227</v>
      </c>
      <c r="AK53" s="283"/>
      <c r="AL53" s="127">
        <f>(($E53+'US Data'!$B$32)*5940)/($AI$3*$AS$6)</f>
        <v>11.592481810971144</v>
      </c>
      <c r="AM53" s="126">
        <f>(($D53*($AM$5)+'US Data'!$B$31)*5940)/($AM$3*$AS$6)</f>
        <v>1.4245948935960049</v>
      </c>
      <c r="AN53" s="283">
        <f t="shared" si="8"/>
        <v>5.7003595743840192</v>
      </c>
      <c r="AO53" s="283"/>
      <c r="AP53" s="127">
        <f>(($E53+'US Data'!$B$32)*5940)/($AM$3*$AS$6)</f>
        <v>9.6604015091426199</v>
      </c>
    </row>
    <row r="54" spans="2:42" x14ac:dyDescent="0.3">
      <c r="B54" s="233"/>
      <c r="C54" s="236"/>
      <c r="D54" s="141">
        <f>(VLOOKUP($B$51,'US Data'!$A$1:$E$23,3,FALSE))/(SQRT($AS$7/$F54))</f>
        <v>1.2875142933852965</v>
      </c>
      <c r="E54" s="141">
        <f>(VLOOKUP($B$51,'US Data'!$A$1:$E$23,3,FALSE))/(SQRT($AS$7/$F54))+(VLOOKUP($C$51,'US Data'!$A$1:$E$23,5,FALSE))/(SQRT($AS$7/$F54))</f>
        <v>2.1789322642288047</v>
      </c>
      <c r="F54" s="160">
        <v>50</v>
      </c>
      <c r="G54" s="124">
        <f>(($D54*($G$5)+'US Data'!$B$31)*5940)/($G$3*$AS$6)</f>
        <v>19.113647256771657</v>
      </c>
      <c r="H54" s="280">
        <f t="shared" si="0"/>
        <v>76.478349027086608</v>
      </c>
      <c r="I54" s="280"/>
      <c r="J54" s="125">
        <f>(($E54+'US Data'!$B$32)*5940)/($G$3*$AS$6)</f>
        <v>129.58895649519098</v>
      </c>
      <c r="K54" s="124">
        <f>(($D54*($K$5)+'US Data'!$B$31)*5940)/($K$3*$AS$6)</f>
        <v>9.5568236283858283</v>
      </c>
      <c r="L54" s="280">
        <f t="shared" si="1"/>
        <v>38.239174513543304</v>
      </c>
      <c r="M54" s="280"/>
      <c r="N54" s="125">
        <f>(($E54+'US Data'!$B$32)*5940)/($K$3*$AS$6)</f>
        <v>64.794478247595492</v>
      </c>
      <c r="O54" s="124">
        <f>(($D54*($O$5)+'US Data'!$B$31)*5940)/($O$3*$AS$6)</f>
        <v>6.3712157522572186</v>
      </c>
      <c r="P54" s="280">
        <f t="shared" si="2"/>
        <v>25.492783009028873</v>
      </c>
      <c r="Q54" s="280"/>
      <c r="R54" s="125">
        <f>(($E54+'US Data'!$B$32)*5940)/($O$3*$AS$6)</f>
        <v>43.196318831730331</v>
      </c>
      <c r="S54" s="124">
        <f>(($D54*($S$5)+'US Data'!$B$31)*5940)/($S$3*$AS$6)</f>
        <v>4.7784118141929142</v>
      </c>
      <c r="T54" s="280">
        <f t="shared" si="3"/>
        <v>19.119587256771652</v>
      </c>
      <c r="U54" s="280"/>
      <c r="V54" s="125">
        <f>(($E54+'US Data'!$B$32)*5940)/($S$3*$AS$6)</f>
        <v>32.397239123797746</v>
      </c>
      <c r="W54" s="124">
        <f>(($D54*($W$5)+'US Data'!$B$31)*5940)/($W$3*$AS$6)</f>
        <v>3.8227294513543311</v>
      </c>
      <c r="X54" s="280">
        <f t="shared" si="4"/>
        <v>15.295669805417322</v>
      </c>
      <c r="Y54" s="280"/>
      <c r="Z54" s="125">
        <f>(($E54+'US Data'!$B$32)*5940)/($W$3*$AS$6)</f>
        <v>25.9177912990382</v>
      </c>
      <c r="AA54" s="124">
        <f>(($D54*($AA$5)+'US Data'!$B$31)*5940)/($AA$3*$AS$6)</f>
        <v>3.1856078761286093</v>
      </c>
      <c r="AB54" s="280">
        <f t="shared" si="5"/>
        <v>12.746391504514436</v>
      </c>
      <c r="AC54" s="280"/>
      <c r="AD54" s="125">
        <f>(($E54+'US Data'!$B$32)*5940)/($AA$3*$AS$6)</f>
        <v>21.598159415865165</v>
      </c>
      <c r="AE54" s="124">
        <f>(($D54*($AE$5)+'US Data'!$B$31)*5940)/($AE$3*$AS$6)</f>
        <v>2.3892059070964571</v>
      </c>
      <c r="AF54" s="280">
        <f t="shared" si="6"/>
        <v>9.559793628385826</v>
      </c>
      <c r="AG54" s="280"/>
      <c r="AH54" s="125">
        <f>(($E54+'US Data'!$B$32)*5940)/($AE$3*$AS$6)</f>
        <v>16.198619561898873</v>
      </c>
      <c r="AI54" s="124">
        <f>(($D54*($AI$5)+'US Data'!$B$31)*5940)/($AI$3*$AS$6)</f>
        <v>1.9113647256771655</v>
      </c>
      <c r="AJ54" s="280">
        <f t="shared" si="7"/>
        <v>7.6478349027086612</v>
      </c>
      <c r="AK54" s="280"/>
      <c r="AL54" s="125">
        <f>(($E54+'US Data'!$B$32)*5940)/($AI$3*$AS$6)</f>
        <v>12.9588956495191</v>
      </c>
      <c r="AM54" s="124">
        <f>(($D54*($AM$5)+'US Data'!$B$31)*5940)/($AM$3*$AS$6)</f>
        <v>1.5928039380643046</v>
      </c>
      <c r="AN54" s="280">
        <f t="shared" si="8"/>
        <v>6.3731957522572182</v>
      </c>
      <c r="AO54" s="280"/>
      <c r="AP54" s="125">
        <f>(($E54+'US Data'!$B$32)*5940)/($AM$3*$AS$6)</f>
        <v>10.799079707932583</v>
      </c>
    </row>
    <row r="55" spans="2:42" ht="12.6" customHeight="1" thickBot="1" x14ac:dyDescent="0.35">
      <c r="B55" s="234"/>
      <c r="C55" s="237"/>
      <c r="D55" s="147">
        <f>(VLOOKUP($B$51,'US Data'!$A$1:$E$23,3,FALSE))/(SQRT($AS$7/$F55))</f>
        <v>1.4104012431949029</v>
      </c>
      <c r="E55" s="147">
        <f>(VLOOKUP($B$51,'US Data'!$A$1:$E$23,3,FALSE))/(SQRT($AS$7/$F55))+(VLOOKUP($C$51,'US Data'!$A$1:$E$23,5,FALSE))/(SQRT($AS$7/$F55))</f>
        <v>2.386900704787847</v>
      </c>
      <c r="F55" s="161">
        <v>60</v>
      </c>
      <c r="G55" s="132">
        <f>(($D55*($G$5)+'US Data'!$B$31)*5940)/($G$3*$AS$6)</f>
        <v>20.938518461444311</v>
      </c>
      <c r="H55" s="282">
        <f t="shared" si="0"/>
        <v>83.777833845777238</v>
      </c>
      <c r="I55" s="282"/>
      <c r="J55" s="133">
        <f>(($E55+'US Data'!$B$32)*5940)/($G$3*$AS$6)</f>
        <v>141.9422818643981</v>
      </c>
      <c r="K55" s="132">
        <f>(($D55*($K$5)+'US Data'!$B$31)*5940)/($K$3*$AS$6)</f>
        <v>10.469259230722155</v>
      </c>
      <c r="L55" s="282">
        <f t="shared" si="1"/>
        <v>41.888916922888619</v>
      </c>
      <c r="M55" s="282"/>
      <c r="N55" s="133">
        <f>(($E55+'US Data'!$B$32)*5940)/($K$3*$AS$6)</f>
        <v>70.971140932199049</v>
      </c>
      <c r="O55" s="132">
        <f>(($D55*($O$5)+'US Data'!$B$31)*5940)/($O$3*$AS$6)</f>
        <v>6.9795061538147696</v>
      </c>
      <c r="P55" s="282">
        <f t="shared" si="2"/>
        <v>27.92594461525908</v>
      </c>
      <c r="Q55" s="282"/>
      <c r="R55" s="133">
        <f>(($E55+'US Data'!$B$32)*5940)/($O$3*$AS$6)</f>
        <v>47.314093954799368</v>
      </c>
      <c r="S55" s="132">
        <f>(($D55*($S$5)+'US Data'!$B$31)*5940)/($S$3*$AS$6)</f>
        <v>5.2346296153610776</v>
      </c>
      <c r="T55" s="282">
        <f t="shared" si="3"/>
        <v>20.944458461444309</v>
      </c>
      <c r="U55" s="282"/>
      <c r="V55" s="133">
        <f>(($E55+'US Data'!$B$32)*5940)/($S$3*$AS$6)</f>
        <v>35.485570466099524</v>
      </c>
      <c r="W55" s="132">
        <f>(($D55*($W$5)+'US Data'!$B$31)*5940)/($W$3*$AS$6)</f>
        <v>4.1877036922888617</v>
      </c>
      <c r="X55" s="282">
        <f t="shared" si="4"/>
        <v>16.755566769155447</v>
      </c>
      <c r="Y55" s="282"/>
      <c r="Z55" s="133">
        <f>(($E55+'US Data'!$B$32)*5940)/($W$3*$AS$6)</f>
        <v>28.38845637287962</v>
      </c>
      <c r="AA55" s="132">
        <f>(($D55*($AA$5)+'US Data'!$B$31)*5940)/($AA$3*$AS$6)</f>
        <v>3.4897530769073848</v>
      </c>
      <c r="AB55" s="282">
        <f t="shared" si="5"/>
        <v>13.96297230762954</v>
      </c>
      <c r="AC55" s="282"/>
      <c r="AD55" s="133">
        <f>(($E55+'US Data'!$B$32)*5940)/($AA$3*$AS$6)</f>
        <v>23.657046977399684</v>
      </c>
      <c r="AE55" s="132">
        <f>(($D55*($AE$5)+'US Data'!$B$31)*5940)/($AE$3*$AS$6)</f>
        <v>2.6173148076805388</v>
      </c>
      <c r="AF55" s="282">
        <f t="shared" si="6"/>
        <v>10.472229230722155</v>
      </c>
      <c r="AG55" s="282"/>
      <c r="AH55" s="133">
        <f>(($E55+'US Data'!$B$32)*5940)/($AE$3*$AS$6)</f>
        <v>17.742785233049762</v>
      </c>
      <c r="AI55" s="132">
        <f>(($D55*($AI$5)+'US Data'!$B$31)*5940)/($AI$3*$AS$6)</f>
        <v>2.0938518461444309</v>
      </c>
      <c r="AJ55" s="282">
        <f t="shared" si="7"/>
        <v>8.3777833845777234</v>
      </c>
      <c r="AK55" s="282"/>
      <c r="AL55" s="133">
        <f>(($E55+'US Data'!$B$32)*5940)/($AI$3*$AS$6)</f>
        <v>14.19422818643981</v>
      </c>
      <c r="AM55" s="132">
        <f>(($D55*($AM$5)+'US Data'!$B$31)*5940)/($AM$3*$AS$6)</f>
        <v>1.7448765384536924</v>
      </c>
      <c r="AN55" s="282">
        <f t="shared" si="8"/>
        <v>6.9814861538147701</v>
      </c>
      <c r="AO55" s="282"/>
      <c r="AP55" s="133">
        <f>(($E55+'US Data'!$B$32)*5940)/($AM$3*$AS$6)</f>
        <v>11.828523488699842</v>
      </c>
    </row>
    <row r="56" spans="2:42" ht="15" thickTop="1" x14ac:dyDescent="0.3">
      <c r="B56" s="61"/>
      <c r="C56" s="61"/>
      <c r="D56" s="103"/>
      <c r="E56" s="103"/>
      <c r="F56" s="62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4"/>
      <c r="AN56" s="64"/>
      <c r="AO56" s="64"/>
      <c r="AP56" s="64"/>
    </row>
  </sheetData>
  <sheetProtection algorithmName="SHA-512" hashValue="A8KQOVdabOc2i9NK2puIoTVs8IFCxJjIcQoWcrfRdMrhNAJRaPCFqN65l02MucZmSFnCp1eY9gfplLRn8X22sQ==" saltValue="1QQOMAxmoeibXcIzQqfBig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sx3iwq3Uw2itYiZWN4kRPdNAcEUmuo22Zzx8lWrRpA2mAbbi/yluMDzhU3N6W+/E4EHMryezS2fxu2SaRgq16Q==" saltValue="QEjEHN3vix8VzhWOwuih7Q==" spinCount="100000" sqref="AS6 AS7 G3 K3 O3 S3 W3 AA3 AE3 AI3 AM3 F6:F55" name="Edit"/>
  </protectedRanges>
  <mergeCells count="512">
    <mergeCell ref="AP4:AP5"/>
    <mergeCell ref="AF55:AG55"/>
    <mergeCell ref="AJ55:AK55"/>
    <mergeCell ref="AN55:AO55"/>
    <mergeCell ref="J4:J5"/>
    <mergeCell ref="N4:N5"/>
    <mergeCell ref="R4:R5"/>
    <mergeCell ref="V4:V5"/>
    <mergeCell ref="Z4:Z5"/>
    <mergeCell ref="AD4:AD5"/>
    <mergeCell ref="AH4:AH5"/>
    <mergeCell ref="AL4:AL5"/>
    <mergeCell ref="L55:M55"/>
    <mergeCell ref="P55:Q55"/>
    <mergeCell ref="T55:U55"/>
    <mergeCell ref="X55:Y55"/>
    <mergeCell ref="AB55:AC55"/>
    <mergeCell ref="AF53:AG53"/>
    <mergeCell ref="AJ53:AK53"/>
    <mergeCell ref="AN53:AO53"/>
    <mergeCell ref="L54:M54"/>
    <mergeCell ref="P54:Q54"/>
    <mergeCell ref="T54:U54"/>
    <mergeCell ref="X54:Y54"/>
    <mergeCell ref="AB54:AC54"/>
    <mergeCell ref="AF54:AG54"/>
    <mergeCell ref="AJ54:AK54"/>
    <mergeCell ref="AN54:AO54"/>
    <mergeCell ref="L53:M53"/>
    <mergeCell ref="P53:Q53"/>
    <mergeCell ref="T53:U53"/>
    <mergeCell ref="X53:Y53"/>
    <mergeCell ref="AB53:AC53"/>
    <mergeCell ref="AF52:AG52"/>
    <mergeCell ref="AJ52:AK52"/>
    <mergeCell ref="AN52:AO52"/>
    <mergeCell ref="L52:M52"/>
    <mergeCell ref="P52:Q52"/>
    <mergeCell ref="T52:U52"/>
    <mergeCell ref="X52:Y52"/>
    <mergeCell ref="AB52:AC52"/>
    <mergeCell ref="AF50:AG50"/>
    <mergeCell ref="AJ50:AK50"/>
    <mergeCell ref="AN50:AO50"/>
    <mergeCell ref="L51:M51"/>
    <mergeCell ref="P51:Q51"/>
    <mergeCell ref="T51:U51"/>
    <mergeCell ref="X51:Y51"/>
    <mergeCell ref="AB51:AC51"/>
    <mergeCell ref="AF51:AG51"/>
    <mergeCell ref="AJ51:AK51"/>
    <mergeCell ref="AN51:AO51"/>
    <mergeCell ref="L50:M50"/>
    <mergeCell ref="P50:Q50"/>
    <mergeCell ref="T50:U50"/>
    <mergeCell ref="X50:Y50"/>
    <mergeCell ref="AB50:AC50"/>
    <mergeCell ref="AF48:AG48"/>
    <mergeCell ref="AJ48:AK48"/>
    <mergeCell ref="AN48:AO48"/>
    <mergeCell ref="L49:M49"/>
    <mergeCell ref="P49:Q49"/>
    <mergeCell ref="T49:U49"/>
    <mergeCell ref="X49:Y49"/>
    <mergeCell ref="AB49:AC49"/>
    <mergeCell ref="AF49:AG49"/>
    <mergeCell ref="AJ49:AK49"/>
    <mergeCell ref="AN49:AO49"/>
    <mergeCell ref="L48:M48"/>
    <mergeCell ref="P48:Q48"/>
    <mergeCell ref="T48:U48"/>
    <mergeCell ref="X48:Y48"/>
    <mergeCell ref="AB48:AC48"/>
    <mergeCell ref="AF47:AG47"/>
    <mergeCell ref="AJ47:AK47"/>
    <mergeCell ref="AN47:AO47"/>
    <mergeCell ref="L47:M47"/>
    <mergeCell ref="P47:Q47"/>
    <mergeCell ref="T47:U47"/>
    <mergeCell ref="X47:Y47"/>
    <mergeCell ref="AB47:AC47"/>
    <mergeCell ref="AF45:AG45"/>
    <mergeCell ref="AJ45:AK45"/>
    <mergeCell ref="AN45:AO45"/>
    <mergeCell ref="L46:M46"/>
    <mergeCell ref="P46:Q46"/>
    <mergeCell ref="T46:U46"/>
    <mergeCell ref="X46:Y46"/>
    <mergeCell ref="AB46:AC46"/>
    <mergeCell ref="AF46:AG46"/>
    <mergeCell ref="AJ46:AK46"/>
    <mergeCell ref="AN46:AO46"/>
    <mergeCell ref="L45:M45"/>
    <mergeCell ref="P45:Q45"/>
    <mergeCell ref="T45:U45"/>
    <mergeCell ref="X45:Y45"/>
    <mergeCell ref="AB45:AC45"/>
    <mergeCell ref="AF43:AG43"/>
    <mergeCell ref="AJ43:AK43"/>
    <mergeCell ref="AN43:AO43"/>
    <mergeCell ref="L44:M44"/>
    <mergeCell ref="P44:Q44"/>
    <mergeCell ref="T44:U44"/>
    <mergeCell ref="X44:Y44"/>
    <mergeCell ref="AB44:AC44"/>
    <mergeCell ref="AF44:AG44"/>
    <mergeCell ref="AJ44:AK44"/>
    <mergeCell ref="AN44:AO44"/>
    <mergeCell ref="L43:M43"/>
    <mergeCell ref="P43:Q43"/>
    <mergeCell ref="T43:U43"/>
    <mergeCell ref="X43:Y43"/>
    <mergeCell ref="AB43:AC43"/>
    <mergeCell ref="AF42:AG42"/>
    <mergeCell ref="AJ42:AK42"/>
    <mergeCell ref="AN42:AO42"/>
    <mergeCell ref="L42:M42"/>
    <mergeCell ref="P42:Q42"/>
    <mergeCell ref="T42:U42"/>
    <mergeCell ref="X42:Y42"/>
    <mergeCell ref="AB42:AC42"/>
    <mergeCell ref="AF40:AG40"/>
    <mergeCell ref="AJ40:AK40"/>
    <mergeCell ref="AN40:AO40"/>
    <mergeCell ref="L41:M41"/>
    <mergeCell ref="P41:Q41"/>
    <mergeCell ref="T41:U41"/>
    <mergeCell ref="X41:Y41"/>
    <mergeCell ref="AB41:AC41"/>
    <mergeCell ref="AF41:AG41"/>
    <mergeCell ref="AJ41:AK41"/>
    <mergeCell ref="AN41:AO41"/>
    <mergeCell ref="L40:M40"/>
    <mergeCell ref="P40:Q40"/>
    <mergeCell ref="T40:U40"/>
    <mergeCell ref="X40:Y40"/>
    <mergeCell ref="AB40:AC40"/>
    <mergeCell ref="AF38:AG38"/>
    <mergeCell ref="AJ38:AK38"/>
    <mergeCell ref="AN38:AO38"/>
    <mergeCell ref="L39:M39"/>
    <mergeCell ref="P39:Q39"/>
    <mergeCell ref="T39:U39"/>
    <mergeCell ref="X39:Y39"/>
    <mergeCell ref="AB39:AC39"/>
    <mergeCell ref="AF39:AG39"/>
    <mergeCell ref="AJ39:AK39"/>
    <mergeCell ref="AN39:AO39"/>
    <mergeCell ref="L38:M38"/>
    <mergeCell ref="P38:Q38"/>
    <mergeCell ref="T38:U38"/>
    <mergeCell ref="X38:Y38"/>
    <mergeCell ref="AB38:AC38"/>
    <mergeCell ref="AF37:AG37"/>
    <mergeCell ref="AJ37:AK37"/>
    <mergeCell ref="AN37:AO37"/>
    <mergeCell ref="L37:M37"/>
    <mergeCell ref="P37:Q37"/>
    <mergeCell ref="T37:U37"/>
    <mergeCell ref="X37:Y37"/>
    <mergeCell ref="AB37:AC37"/>
    <mergeCell ref="AF35:AG35"/>
    <mergeCell ref="AJ35:AK35"/>
    <mergeCell ref="AN35:AO35"/>
    <mergeCell ref="L36:M36"/>
    <mergeCell ref="P36:Q36"/>
    <mergeCell ref="T36:U36"/>
    <mergeCell ref="X36:Y36"/>
    <mergeCell ref="AB36:AC36"/>
    <mergeCell ref="AF36:AG36"/>
    <mergeCell ref="AJ36:AK36"/>
    <mergeCell ref="AN36:AO36"/>
    <mergeCell ref="L35:M35"/>
    <mergeCell ref="P35:Q35"/>
    <mergeCell ref="T35:U35"/>
    <mergeCell ref="X35:Y35"/>
    <mergeCell ref="AB35:AC35"/>
    <mergeCell ref="AF33:AG33"/>
    <mergeCell ref="AJ33:AK33"/>
    <mergeCell ref="AN33:AO33"/>
    <mergeCell ref="L34:M34"/>
    <mergeCell ref="P34:Q34"/>
    <mergeCell ref="T34:U34"/>
    <mergeCell ref="X34:Y34"/>
    <mergeCell ref="AB34:AC34"/>
    <mergeCell ref="AF34:AG34"/>
    <mergeCell ref="AJ34:AK34"/>
    <mergeCell ref="AN34:AO34"/>
    <mergeCell ref="L33:M33"/>
    <mergeCell ref="P33:Q33"/>
    <mergeCell ref="T33:U33"/>
    <mergeCell ref="X33:Y33"/>
    <mergeCell ref="AB33:AC33"/>
    <mergeCell ref="AF32:AG32"/>
    <mergeCell ref="AJ32:AK32"/>
    <mergeCell ref="AN32:AO32"/>
    <mergeCell ref="L32:M32"/>
    <mergeCell ref="P32:Q32"/>
    <mergeCell ref="T32:U32"/>
    <mergeCell ref="X32:Y32"/>
    <mergeCell ref="AB32:AC32"/>
    <mergeCell ref="AF30:AG30"/>
    <mergeCell ref="AJ30:AK30"/>
    <mergeCell ref="AN30:AO30"/>
    <mergeCell ref="L31:M31"/>
    <mergeCell ref="P31:Q31"/>
    <mergeCell ref="T31:U31"/>
    <mergeCell ref="X31:Y31"/>
    <mergeCell ref="AB31:AC31"/>
    <mergeCell ref="AF31:AG31"/>
    <mergeCell ref="AJ31:AK31"/>
    <mergeCell ref="AN31:AO31"/>
    <mergeCell ref="L30:M30"/>
    <mergeCell ref="P30:Q30"/>
    <mergeCell ref="T30:U30"/>
    <mergeCell ref="X30:Y30"/>
    <mergeCell ref="AB30:AC30"/>
    <mergeCell ref="AF28:AG28"/>
    <mergeCell ref="AJ28:AK28"/>
    <mergeCell ref="AN28:AO28"/>
    <mergeCell ref="L29:M29"/>
    <mergeCell ref="P29:Q29"/>
    <mergeCell ref="T29:U29"/>
    <mergeCell ref="X29:Y29"/>
    <mergeCell ref="AB29:AC29"/>
    <mergeCell ref="AF29:AG29"/>
    <mergeCell ref="AJ29:AK29"/>
    <mergeCell ref="AN29:AO29"/>
    <mergeCell ref="L28:M28"/>
    <mergeCell ref="P28:Q28"/>
    <mergeCell ref="T28:U28"/>
    <mergeCell ref="X28:Y28"/>
    <mergeCell ref="AB28:AC28"/>
    <mergeCell ref="AF27:AG27"/>
    <mergeCell ref="AJ27:AK27"/>
    <mergeCell ref="AN27:AO27"/>
    <mergeCell ref="L27:M27"/>
    <mergeCell ref="P27:Q27"/>
    <mergeCell ref="T27:U27"/>
    <mergeCell ref="X27:Y27"/>
    <mergeCell ref="AB27:AC27"/>
    <mergeCell ref="AF25:AG25"/>
    <mergeCell ref="AJ25:AK25"/>
    <mergeCell ref="AN25:AO25"/>
    <mergeCell ref="L26:M26"/>
    <mergeCell ref="P26:Q26"/>
    <mergeCell ref="T26:U26"/>
    <mergeCell ref="X26:Y26"/>
    <mergeCell ref="AB26:AC26"/>
    <mergeCell ref="AF26:AG26"/>
    <mergeCell ref="AJ26:AK26"/>
    <mergeCell ref="AN26:AO26"/>
    <mergeCell ref="L25:M25"/>
    <mergeCell ref="P25:Q25"/>
    <mergeCell ref="T25:U25"/>
    <mergeCell ref="X25:Y25"/>
    <mergeCell ref="AB25:AC25"/>
    <mergeCell ref="AF23:AG23"/>
    <mergeCell ref="AJ23:AK23"/>
    <mergeCell ref="AN23:AO23"/>
    <mergeCell ref="L24:M24"/>
    <mergeCell ref="P24:Q24"/>
    <mergeCell ref="T24:U24"/>
    <mergeCell ref="X24:Y24"/>
    <mergeCell ref="AB24:AC24"/>
    <mergeCell ref="AF24:AG24"/>
    <mergeCell ref="AJ24:AK24"/>
    <mergeCell ref="AN24:AO24"/>
    <mergeCell ref="L23:M23"/>
    <mergeCell ref="P23:Q23"/>
    <mergeCell ref="T23:U23"/>
    <mergeCell ref="X23:Y23"/>
    <mergeCell ref="AB23:AC23"/>
    <mergeCell ref="AF22:AG22"/>
    <mergeCell ref="AJ22:AK22"/>
    <mergeCell ref="AN22:AO22"/>
    <mergeCell ref="L22:M22"/>
    <mergeCell ref="P22:Q22"/>
    <mergeCell ref="T22:U22"/>
    <mergeCell ref="X22:Y22"/>
    <mergeCell ref="AB22:AC22"/>
    <mergeCell ref="AF20:AG20"/>
    <mergeCell ref="AJ20:AK20"/>
    <mergeCell ref="AN20:AO20"/>
    <mergeCell ref="L21:M21"/>
    <mergeCell ref="P21:Q21"/>
    <mergeCell ref="T21:U21"/>
    <mergeCell ref="X21:Y21"/>
    <mergeCell ref="AB21:AC21"/>
    <mergeCell ref="AF21:AG21"/>
    <mergeCell ref="AJ21:AK21"/>
    <mergeCell ref="AN21:AO21"/>
    <mergeCell ref="L20:M20"/>
    <mergeCell ref="P20:Q20"/>
    <mergeCell ref="T20:U20"/>
    <mergeCell ref="X20:Y20"/>
    <mergeCell ref="AB20:AC20"/>
    <mergeCell ref="AN18:AO18"/>
    <mergeCell ref="L19:M19"/>
    <mergeCell ref="P19:Q19"/>
    <mergeCell ref="T19:U19"/>
    <mergeCell ref="X19:Y19"/>
    <mergeCell ref="AB19:AC19"/>
    <mergeCell ref="AF19:AG19"/>
    <mergeCell ref="AJ19:AK19"/>
    <mergeCell ref="AN19:AO19"/>
    <mergeCell ref="T18:U18"/>
    <mergeCell ref="X18:Y18"/>
    <mergeCell ref="AB18:AC18"/>
    <mergeCell ref="AF18:AG18"/>
    <mergeCell ref="AJ18:AK18"/>
    <mergeCell ref="AN17:AO17"/>
    <mergeCell ref="T17:U17"/>
    <mergeCell ref="X17:Y17"/>
    <mergeCell ref="AB17:AC17"/>
    <mergeCell ref="AF17:AG17"/>
    <mergeCell ref="AJ17:AK17"/>
    <mergeCell ref="AN15:AO15"/>
    <mergeCell ref="L16:M16"/>
    <mergeCell ref="P16:Q16"/>
    <mergeCell ref="T16:U16"/>
    <mergeCell ref="X16:Y16"/>
    <mergeCell ref="AB16:AC16"/>
    <mergeCell ref="AF16:AG16"/>
    <mergeCell ref="AJ16:AK16"/>
    <mergeCell ref="AN16:AO16"/>
    <mergeCell ref="T15:U15"/>
    <mergeCell ref="X15:Y15"/>
    <mergeCell ref="AB15:AC15"/>
    <mergeCell ref="AF15:AG15"/>
    <mergeCell ref="AJ15:AK15"/>
    <mergeCell ref="AN13:AO13"/>
    <mergeCell ref="L14:M14"/>
    <mergeCell ref="P14:Q14"/>
    <mergeCell ref="T14:U14"/>
    <mergeCell ref="X14:Y14"/>
    <mergeCell ref="AB14:AC14"/>
    <mergeCell ref="AF14:AG14"/>
    <mergeCell ref="AJ14:AK14"/>
    <mergeCell ref="AN14:AO14"/>
    <mergeCell ref="T13:U13"/>
    <mergeCell ref="X13:Y13"/>
    <mergeCell ref="AB13:AC13"/>
    <mergeCell ref="AF13:AG13"/>
    <mergeCell ref="AJ13:AK13"/>
    <mergeCell ref="AN12:AO12"/>
    <mergeCell ref="T12:U12"/>
    <mergeCell ref="X12:Y12"/>
    <mergeCell ref="AB12:AC12"/>
    <mergeCell ref="AF12:AG12"/>
    <mergeCell ref="AJ12:AK12"/>
    <mergeCell ref="X11:Y11"/>
    <mergeCell ref="AB11:AC11"/>
    <mergeCell ref="AF11:AG11"/>
    <mergeCell ref="AJ11:AK11"/>
    <mergeCell ref="AN11:AO11"/>
    <mergeCell ref="H55:I55"/>
    <mergeCell ref="L7:M7"/>
    <mergeCell ref="P7:Q7"/>
    <mergeCell ref="T7:U7"/>
    <mergeCell ref="X7:Y7"/>
    <mergeCell ref="L8:M8"/>
    <mergeCell ref="P8:Q8"/>
    <mergeCell ref="T8:U8"/>
    <mergeCell ref="X8:Y8"/>
    <mergeCell ref="L9:M9"/>
    <mergeCell ref="P9:Q9"/>
    <mergeCell ref="T9:U9"/>
    <mergeCell ref="X9:Y9"/>
    <mergeCell ref="L11:M11"/>
    <mergeCell ref="P11:Q11"/>
    <mergeCell ref="T11:U11"/>
    <mergeCell ref="L17:M17"/>
    <mergeCell ref="P17:Q17"/>
    <mergeCell ref="L18:M18"/>
    <mergeCell ref="P18:Q18"/>
    <mergeCell ref="L10:M10"/>
    <mergeCell ref="P10:Q10"/>
    <mergeCell ref="T10:U10"/>
    <mergeCell ref="X10:Y10"/>
    <mergeCell ref="W3:X3"/>
    <mergeCell ref="AA3:AB3"/>
    <mergeCell ref="AE3:AF3"/>
    <mergeCell ref="AI3:AJ3"/>
    <mergeCell ref="AM3:AN3"/>
    <mergeCell ref="G3:H3"/>
    <mergeCell ref="K3:L3"/>
    <mergeCell ref="O3:P3"/>
    <mergeCell ref="H15:I15"/>
    <mergeCell ref="L12:M12"/>
    <mergeCell ref="P12:Q12"/>
    <mergeCell ref="L13:M13"/>
    <mergeCell ref="P13:Q13"/>
    <mergeCell ref="L15:M15"/>
    <mergeCell ref="P15:Q15"/>
    <mergeCell ref="H8:I8"/>
    <mergeCell ref="H9:I9"/>
    <mergeCell ref="H10:I10"/>
    <mergeCell ref="H11:I11"/>
    <mergeCell ref="AB6:AC6"/>
    <mergeCell ref="AF6:AG6"/>
    <mergeCell ref="AJ6:AK6"/>
    <mergeCell ref="AN6:AO6"/>
    <mergeCell ref="H7:I7"/>
    <mergeCell ref="H53:I53"/>
    <mergeCell ref="H54:I54"/>
    <mergeCell ref="H49:I49"/>
    <mergeCell ref="H50:I50"/>
    <mergeCell ref="H51:I51"/>
    <mergeCell ref="H52:I52"/>
    <mergeCell ref="H45:I45"/>
    <mergeCell ref="H46:I46"/>
    <mergeCell ref="H47:I47"/>
    <mergeCell ref="H48:I48"/>
    <mergeCell ref="H41:I41"/>
    <mergeCell ref="H42:I42"/>
    <mergeCell ref="H43:I43"/>
    <mergeCell ref="H44:I44"/>
    <mergeCell ref="H37:I37"/>
    <mergeCell ref="H38:I38"/>
    <mergeCell ref="H39:I39"/>
    <mergeCell ref="H40:I40"/>
    <mergeCell ref="H33:I33"/>
    <mergeCell ref="H34:I34"/>
    <mergeCell ref="H35:I35"/>
    <mergeCell ref="H36:I36"/>
    <mergeCell ref="H28:I28"/>
    <mergeCell ref="H29:I29"/>
    <mergeCell ref="H30:I30"/>
    <mergeCell ref="H31:I31"/>
    <mergeCell ref="H32:I32"/>
    <mergeCell ref="H24:I24"/>
    <mergeCell ref="H25:I25"/>
    <mergeCell ref="H26:I26"/>
    <mergeCell ref="H27:I27"/>
    <mergeCell ref="AN4:AO5"/>
    <mergeCell ref="H20:I20"/>
    <mergeCell ref="H21:I21"/>
    <mergeCell ref="H22:I22"/>
    <mergeCell ref="H23:I23"/>
    <mergeCell ref="H16:I16"/>
    <mergeCell ref="H17:I17"/>
    <mergeCell ref="H18:I18"/>
    <mergeCell ref="H19:I19"/>
    <mergeCell ref="H12:I12"/>
    <mergeCell ref="H13:I13"/>
    <mergeCell ref="H14:I14"/>
    <mergeCell ref="AB8:AC8"/>
    <mergeCell ref="AF8:AG8"/>
    <mergeCell ref="AJ8:AK8"/>
    <mergeCell ref="AN8:AO8"/>
    <mergeCell ref="AB9:AC9"/>
    <mergeCell ref="AF9:AG9"/>
    <mergeCell ref="AJ9:AK9"/>
    <mergeCell ref="AN9:AO9"/>
    <mergeCell ref="AB10:AC10"/>
    <mergeCell ref="AF10:AG10"/>
    <mergeCell ref="AJ10:AK10"/>
    <mergeCell ref="AN10:AO10"/>
    <mergeCell ref="AB7:AC7"/>
    <mergeCell ref="AF7:AG7"/>
    <mergeCell ref="AJ7:AK7"/>
    <mergeCell ref="AN7:AO7"/>
    <mergeCell ref="H6:I6"/>
    <mergeCell ref="L6:M6"/>
    <mergeCell ref="P6:Q6"/>
    <mergeCell ref="T6:U6"/>
    <mergeCell ref="X6:Y6"/>
    <mergeCell ref="AO3:AP3"/>
    <mergeCell ref="B2:O2"/>
    <mergeCell ref="R2:AP2"/>
    <mergeCell ref="D3:D5"/>
    <mergeCell ref="E3:E5"/>
    <mergeCell ref="F3:F5"/>
    <mergeCell ref="I3:J3"/>
    <mergeCell ref="M3:N3"/>
    <mergeCell ref="Q3:R3"/>
    <mergeCell ref="U3:V3"/>
    <mergeCell ref="Y3:Z3"/>
    <mergeCell ref="AC3:AD3"/>
    <mergeCell ref="AG3:AH3"/>
    <mergeCell ref="AK3:AL3"/>
    <mergeCell ref="H4:I5"/>
    <mergeCell ref="B3:C4"/>
    <mergeCell ref="L4:M5"/>
    <mergeCell ref="P4:Q5"/>
    <mergeCell ref="T4:U5"/>
    <mergeCell ref="S3:T3"/>
    <mergeCell ref="X4:Y5"/>
    <mergeCell ref="AB4:AC5"/>
    <mergeCell ref="AF4:AG5"/>
    <mergeCell ref="AJ4:AK5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B31:B35"/>
    <mergeCell ref="C31:C35"/>
    <mergeCell ref="B36:B40"/>
    <mergeCell ref="C36:C40"/>
    <mergeCell ref="B51:B55"/>
    <mergeCell ref="C51:C55"/>
    <mergeCell ref="B41:B45"/>
    <mergeCell ref="C41:C45"/>
    <mergeCell ref="B46:B50"/>
    <mergeCell ref="C46:C50"/>
  </mergeCells>
  <pageMargins left="0.7" right="0.7" top="0.75" bottom="0.75" header="0.3" footer="0.3"/>
  <ignoredErrors>
    <ignoredError sqref="B6:C8 B9:C12 B13:C17 B18:C22 B23:C27 B28:C32 B33:C37 B38:C42 B43:C47 B48:C52 B53:C55" numberStoredAsText="1"/>
    <ignoredError sqref="D6:E55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C6F7F-874A-421B-B50A-FEB3C89B879A}">
  <dimension ref="A1:J80"/>
  <sheetViews>
    <sheetView zoomScale="90" zoomScaleNormal="90" workbookViewId="0">
      <selection activeCell="K33" sqref="K33"/>
    </sheetView>
  </sheetViews>
  <sheetFormatPr defaultColWidth="8.88671875" defaultRowHeight="14.4" x14ac:dyDescent="0.3"/>
  <cols>
    <col min="1" max="1" width="23.6640625" style="5" bestFit="1" customWidth="1"/>
    <col min="2" max="2" width="17.6640625" style="5" customWidth="1"/>
    <col min="3" max="3" width="11.33203125" style="5" customWidth="1"/>
    <col min="4" max="4" width="11.33203125" style="19" customWidth="1"/>
    <col min="5" max="5" width="12.88671875" style="5" customWidth="1"/>
    <col min="6" max="6" width="14.88671875" style="5" bestFit="1" customWidth="1"/>
    <col min="7" max="16384" width="8.88671875" style="5"/>
  </cols>
  <sheetData>
    <row r="1" spans="1:10" ht="29.4" thickBot="1" x14ac:dyDescent="0.35">
      <c r="A1" s="9" t="s">
        <v>29</v>
      </c>
      <c r="B1" s="9" t="s">
        <v>30</v>
      </c>
      <c r="C1" s="9" t="s">
        <v>31</v>
      </c>
      <c r="D1" s="9" t="s">
        <v>34</v>
      </c>
      <c r="E1" s="9" t="s">
        <v>35</v>
      </c>
      <c r="H1"/>
      <c r="I1"/>
      <c r="J1"/>
    </row>
    <row r="2" spans="1:10" x14ac:dyDescent="0.3">
      <c r="A2" s="8" t="s">
        <v>25</v>
      </c>
      <c r="B2" s="8">
        <v>0</v>
      </c>
      <c r="C2" s="21">
        <v>0</v>
      </c>
      <c r="D2" s="22">
        <v>0</v>
      </c>
      <c r="E2" s="23">
        <v>0</v>
      </c>
      <c r="H2"/>
      <c r="I2"/>
      <c r="J2"/>
    </row>
    <row r="3" spans="1:10" x14ac:dyDescent="0.3">
      <c r="A3" s="7" t="s">
        <v>26</v>
      </c>
      <c r="B3" s="7" t="s">
        <v>27</v>
      </c>
      <c r="C3" s="20">
        <v>0.28399999999999997</v>
      </c>
      <c r="D3" s="2">
        <v>1.247374225846118</v>
      </c>
      <c r="E3" s="24">
        <v>1.4550000000000001</v>
      </c>
      <c r="H3"/>
      <c r="I3"/>
      <c r="J3"/>
    </row>
    <row r="4" spans="1:10" x14ac:dyDescent="0.3">
      <c r="A4" s="7" t="s">
        <v>0</v>
      </c>
      <c r="B4" s="7">
        <v>8.0640302600792878E-3</v>
      </c>
      <c r="C4" s="20">
        <v>8.0607814280624721E-3</v>
      </c>
      <c r="D4" s="2">
        <v>8.0638617525520193E-3</v>
      </c>
      <c r="E4" s="24">
        <v>8.06390641166254E-3</v>
      </c>
      <c r="H4"/>
      <c r="I4"/>
      <c r="J4"/>
    </row>
    <row r="5" spans="1:10" x14ac:dyDescent="0.3">
      <c r="A5" s="7" t="s">
        <v>1</v>
      </c>
      <c r="B5" s="7">
        <v>1.0571702229114951E-2</v>
      </c>
      <c r="C5" s="20">
        <v>1.0564385498901714E-2</v>
      </c>
      <c r="D5" s="2">
        <v>1.0571322575234869E-2</v>
      </c>
      <c r="E5" s="24">
        <v>1.0571423192246913E-2</v>
      </c>
      <c r="H5"/>
      <c r="I5"/>
      <c r="J5"/>
    </row>
    <row r="6" spans="1:10" x14ac:dyDescent="0.3">
      <c r="A6" s="7" t="s">
        <v>2</v>
      </c>
      <c r="B6" s="7">
        <v>1.5793379474050271E-2</v>
      </c>
      <c r="C6" s="20">
        <v>1.5769015245760291E-2</v>
      </c>
      <c r="D6" s="2">
        <v>1.5792113719575066E-2</v>
      </c>
      <c r="E6" s="24">
        <v>1.5792449157270402E-2</v>
      </c>
      <c r="H6"/>
      <c r="I6"/>
      <c r="J6"/>
    </row>
    <row r="7" spans="1:10" x14ac:dyDescent="0.3">
      <c r="A7" s="7" t="s">
        <v>3</v>
      </c>
      <c r="B7" s="7">
        <v>2.3946892861320693E-2</v>
      </c>
      <c r="C7" s="20">
        <v>2.3862214485900552E-2</v>
      </c>
      <c r="D7" s="2">
        <v>2.3942481181770874E-2</v>
      </c>
      <c r="E7" s="24">
        <v>2.3943650187153189E-2</v>
      </c>
      <c r="H7"/>
      <c r="I7"/>
      <c r="J7"/>
    </row>
    <row r="8" spans="1:10" x14ac:dyDescent="0.3">
      <c r="A8" s="7" t="s">
        <v>4</v>
      </c>
      <c r="B8" s="7">
        <v>3.1230682866011328E-2</v>
      </c>
      <c r="C8" s="20">
        <v>3.1043545480373413E-2</v>
      </c>
      <c r="D8" s="2">
        <v>3.1220898858199633E-2</v>
      </c>
      <c r="E8" s="24">
        <v>3.1223491052387108E-2</v>
      </c>
      <c r="H8"/>
      <c r="I8"/>
      <c r="J8"/>
    </row>
    <row r="9" spans="1:10" x14ac:dyDescent="0.3">
      <c r="A9" s="7" t="s">
        <v>5</v>
      </c>
      <c r="B9" s="7">
        <v>3.9700998960479739E-2</v>
      </c>
      <c r="C9" s="20">
        <v>3.9318677440140254E-2</v>
      </c>
      <c r="D9" s="2">
        <v>3.9680905674100229E-2</v>
      </c>
      <c r="E9" s="24">
        <v>3.9686228096515987E-2</v>
      </c>
      <c r="H9"/>
      <c r="I9"/>
      <c r="J9"/>
    </row>
    <row r="10" spans="1:10" x14ac:dyDescent="0.3">
      <c r="A10" s="7" t="s">
        <v>6</v>
      </c>
      <c r="B10" s="7">
        <v>4.7370452950201217E-2</v>
      </c>
      <c r="C10" s="20">
        <v>4.6724936243563171E-2</v>
      </c>
      <c r="D10" s="2">
        <v>4.7336331330030908E-2</v>
      </c>
      <c r="E10" s="24">
        <v>4.7345367520378788E-2</v>
      </c>
      <c r="H10"/>
      <c r="I10"/>
      <c r="J10"/>
    </row>
    <row r="11" spans="1:10" x14ac:dyDescent="0.3">
      <c r="A11" s="7" t="s">
        <v>7</v>
      </c>
      <c r="B11" s="7">
        <v>6.3172072033002499E-2</v>
      </c>
      <c r="C11" s="20">
        <v>6.1664954980166858E-2</v>
      </c>
      <c r="D11" s="2">
        <v>6.3091215074067161E-2</v>
      </c>
      <c r="E11" s="24">
        <v>6.3112614633399344E-2</v>
      </c>
      <c r="H11"/>
      <c r="I11"/>
      <c r="J11"/>
    </row>
    <row r="12" spans="1:10" x14ac:dyDescent="0.3">
      <c r="A12" s="7" t="s">
        <v>8</v>
      </c>
      <c r="B12" s="7">
        <v>7.8923884428396485E-2</v>
      </c>
      <c r="C12" s="20">
        <v>7.6042159263190856E-2</v>
      </c>
      <c r="D12" s="2">
        <v>7.8766377290284031E-2</v>
      </c>
      <c r="E12" s="24">
        <v>7.8808030094035253E-2</v>
      </c>
      <c r="H12"/>
      <c r="I12"/>
      <c r="J12"/>
    </row>
    <row r="13" spans="1:10" x14ac:dyDescent="0.3">
      <c r="A13" s="7" t="s">
        <v>9</v>
      </c>
      <c r="B13" s="7">
        <v>9.4725503511197767E-2</v>
      </c>
      <c r="C13" s="20">
        <v>8.9858916643491257E-2</v>
      </c>
      <c r="D13" s="2">
        <v>9.4453544285728122E-2</v>
      </c>
      <c r="E13" s="24">
        <v>9.4525394380387165E-2</v>
      </c>
      <c r="H13"/>
      <c r="I13"/>
      <c r="J13"/>
    </row>
    <row r="14" spans="1:10" x14ac:dyDescent="0.3">
      <c r="A14" s="7" t="s">
        <v>10</v>
      </c>
      <c r="B14" s="7">
        <v>0.12654140674778597</v>
      </c>
      <c r="C14" s="20">
        <v>0.11558673519345498</v>
      </c>
      <c r="D14" s="2">
        <v>0.12589524974974137</v>
      </c>
      <c r="E14" s="24">
        <v>0.12606553841099938</v>
      </c>
      <c r="H14"/>
      <c r="I14"/>
      <c r="J14"/>
    </row>
    <row r="15" spans="1:10" x14ac:dyDescent="0.3">
      <c r="A15" s="7" t="s">
        <v>11</v>
      </c>
      <c r="B15" s="7">
        <v>0.15817708404138772</v>
      </c>
      <c r="C15" s="20">
        <v>0.13818908551185938</v>
      </c>
      <c r="D15" s="2">
        <v>0.15692045325022838</v>
      </c>
      <c r="E15" s="24">
        <v>0.15725058304964315</v>
      </c>
      <c r="H15"/>
      <c r="I15"/>
      <c r="J15"/>
    </row>
    <row r="16" spans="1:10" x14ac:dyDescent="0.3">
      <c r="A16" s="7" t="s">
        <v>12</v>
      </c>
      <c r="B16" s="7">
        <v>0.19745903463144043</v>
      </c>
      <c r="C16" s="20">
        <v>0.16212355932651976</v>
      </c>
      <c r="D16" s="2">
        <v>0.19503053747518809</v>
      </c>
      <c r="E16" s="24">
        <v>0.19566543225075581</v>
      </c>
      <c r="H16"/>
      <c r="I16"/>
      <c r="J16"/>
    </row>
    <row r="17" spans="1:10" x14ac:dyDescent="0.3">
      <c r="A17" s="7" t="s">
        <v>13</v>
      </c>
      <c r="B17" s="7">
        <v>0.23726234277587618</v>
      </c>
      <c r="C17" s="20">
        <v>0.18208201754546985</v>
      </c>
      <c r="D17" s="2">
        <v>0.23308337054157011</v>
      </c>
      <c r="E17" s="24">
        <v>0.23416939146573096</v>
      </c>
      <c r="H17"/>
      <c r="I17"/>
      <c r="J17"/>
    </row>
    <row r="18" spans="1:10" x14ac:dyDescent="0.3">
      <c r="A18" s="7" t="s">
        <v>14</v>
      </c>
      <c r="B18" s="7">
        <v>0.31600781615938617</v>
      </c>
      <c r="C18" s="20">
        <v>0.21123077054535802</v>
      </c>
      <c r="D18" s="2">
        <v>0.30633047604221947</v>
      </c>
      <c r="E18" s="24">
        <v>0.30880842719282975</v>
      </c>
      <c r="H18"/>
      <c r="I18"/>
      <c r="J18"/>
    </row>
    <row r="19" spans="1:10" x14ac:dyDescent="0.3">
      <c r="A19" s="7" t="s">
        <v>15</v>
      </c>
      <c r="B19" s="7">
        <v>0.3957131369297005</v>
      </c>
      <c r="C19" s="20">
        <v>0.23072804052551163</v>
      </c>
      <c r="D19" s="2">
        <v>0.37718808869095144</v>
      </c>
      <c r="E19" s="24">
        <v>0.38184323874284648</v>
      </c>
      <c r="H19"/>
      <c r="I19"/>
      <c r="J19"/>
    </row>
    <row r="20" spans="1:10" x14ac:dyDescent="0.3">
      <c r="A20" s="7" t="s">
        <v>16</v>
      </c>
      <c r="B20" s="7">
        <v>0.47410624158456399</v>
      </c>
      <c r="C20" s="20">
        <v>0.24363306401644685</v>
      </c>
      <c r="D20" s="2">
        <v>0.44317445546924994</v>
      </c>
      <c r="E20" s="24">
        <v>0.45077892657197111</v>
      </c>
      <c r="H20"/>
      <c r="I20"/>
      <c r="J20"/>
    </row>
    <row r="21" spans="1:10" x14ac:dyDescent="0.3">
      <c r="A21" s="7" t="s">
        <v>17</v>
      </c>
      <c r="B21" s="7">
        <v>0.632285032486121</v>
      </c>
      <c r="C21" s="20">
        <v>0.25906664352716835</v>
      </c>
      <c r="D21" s="2">
        <v>0.56396944008775118</v>
      </c>
      <c r="E21" s="24">
        <v>0.57989682932834397</v>
      </c>
      <c r="H21"/>
      <c r="I21"/>
      <c r="J21"/>
    </row>
    <row r="22" spans="1:10" x14ac:dyDescent="0.3">
      <c r="A22" s="7">
        <v>50</v>
      </c>
      <c r="B22" s="7">
        <v>0.79055294795594733</v>
      </c>
      <c r="C22" s="20">
        <v>0.26727651223650067</v>
      </c>
      <c r="D22" s="2">
        <v>0.66774126748512841</v>
      </c>
      <c r="E22" s="24">
        <v>0.69464083915640495</v>
      </c>
      <c r="H22"/>
      <c r="I22"/>
      <c r="J22"/>
    </row>
    <row r="23" spans="1:10" ht="15" thickBot="1" x14ac:dyDescent="0.35">
      <c r="A23" s="10">
        <v>60</v>
      </c>
      <c r="B23" s="10">
        <v>0.94866335117097933</v>
      </c>
      <c r="C23" s="25">
        <v>0.27206990112733581</v>
      </c>
      <c r="D23" s="26">
        <v>0.75509769033455665</v>
      </c>
      <c r="E23" s="27">
        <v>0.79467286910986668</v>
      </c>
      <c r="H23"/>
      <c r="I23"/>
      <c r="J23"/>
    </row>
    <row r="24" spans="1:10" ht="15" thickBot="1" x14ac:dyDescent="0.35">
      <c r="A24" s="32" t="s">
        <v>28</v>
      </c>
      <c r="B24" s="11">
        <v>0.28399999999999997</v>
      </c>
      <c r="C24" s="11"/>
      <c r="D24" s="11"/>
      <c r="E24" s="11"/>
      <c r="H24"/>
      <c r="I24"/>
      <c r="J24"/>
    </row>
    <row r="25" spans="1:10" ht="15" thickBot="1" x14ac:dyDescent="0.35">
      <c r="A25" s="28" t="s">
        <v>36</v>
      </c>
      <c r="B25" s="29">
        <v>1.247374225846118</v>
      </c>
      <c r="H25"/>
      <c r="I25"/>
      <c r="J25"/>
    </row>
    <row r="26" spans="1:10" ht="15" thickBot="1" x14ac:dyDescent="0.35">
      <c r="A26" s="30" t="s">
        <v>37</v>
      </c>
      <c r="B26" s="31">
        <v>1.4550000000000001</v>
      </c>
      <c r="H26"/>
      <c r="I26"/>
      <c r="J26"/>
    </row>
    <row r="27" spans="1:10" ht="15" thickBot="1" x14ac:dyDescent="0.35">
      <c r="H27"/>
      <c r="I27"/>
      <c r="J27"/>
    </row>
    <row r="28" spans="1:10" x14ac:dyDescent="0.3">
      <c r="A28" s="88" t="s">
        <v>48</v>
      </c>
      <c r="B28" s="89">
        <v>-1E-4</v>
      </c>
      <c r="C28" s="5" t="s">
        <v>19</v>
      </c>
      <c r="H28"/>
      <c r="I28"/>
      <c r="J28"/>
    </row>
    <row r="29" spans="1:10" ht="15" thickBot="1" x14ac:dyDescent="0.35">
      <c r="A29" s="90" t="s">
        <v>49</v>
      </c>
      <c r="B29" s="85">
        <v>1.6999999999999999E-3</v>
      </c>
      <c r="C29" s="5" t="s">
        <v>19</v>
      </c>
      <c r="H29"/>
      <c r="I29"/>
      <c r="J29"/>
    </row>
    <row r="30" spans="1:10" ht="15" thickBot="1" x14ac:dyDescent="0.35">
      <c r="H30"/>
      <c r="I30"/>
      <c r="J30"/>
    </row>
    <row r="31" spans="1:10" x14ac:dyDescent="0.3">
      <c r="A31" s="91" t="s">
        <v>33</v>
      </c>
      <c r="B31" s="92">
        <v>-1E-4</v>
      </c>
      <c r="C31" s="59" t="s">
        <v>19</v>
      </c>
      <c r="H31"/>
      <c r="I31"/>
      <c r="J31"/>
    </row>
    <row r="32" spans="1:10" ht="15" thickBot="1" x14ac:dyDescent="0.35">
      <c r="A32" s="93" t="s">
        <v>32</v>
      </c>
      <c r="B32" s="94">
        <v>2.7000000000000001E-3</v>
      </c>
      <c r="C32" s="59" t="s">
        <v>19</v>
      </c>
      <c r="H32"/>
      <c r="I32"/>
      <c r="J32"/>
    </row>
    <row r="33" spans="8:10" x14ac:dyDescent="0.3">
      <c r="H33"/>
      <c r="I33"/>
      <c r="J33"/>
    </row>
    <row r="34" spans="8:10" x14ac:dyDescent="0.3">
      <c r="H34"/>
      <c r="I34"/>
      <c r="J34"/>
    </row>
    <row r="35" spans="8:10" x14ac:dyDescent="0.3">
      <c r="H35"/>
      <c r="I35"/>
      <c r="J35"/>
    </row>
    <row r="36" spans="8:10" x14ac:dyDescent="0.3">
      <c r="H36"/>
      <c r="I36"/>
      <c r="J36"/>
    </row>
    <row r="37" spans="8:10" x14ac:dyDescent="0.3">
      <c r="H37"/>
      <c r="I37"/>
      <c r="J37"/>
    </row>
    <row r="38" spans="8:10" x14ac:dyDescent="0.3">
      <c r="H38"/>
      <c r="I38"/>
      <c r="J38"/>
    </row>
    <row r="39" spans="8:10" x14ac:dyDescent="0.3">
      <c r="H39"/>
      <c r="I39"/>
      <c r="J39"/>
    </row>
    <row r="40" spans="8:10" x14ac:dyDescent="0.3">
      <c r="H40"/>
      <c r="I40"/>
      <c r="J40"/>
    </row>
    <row r="41" spans="8:10" x14ac:dyDescent="0.3">
      <c r="H41"/>
      <c r="I41"/>
      <c r="J41"/>
    </row>
    <row r="42" spans="8:10" x14ac:dyDescent="0.3">
      <c r="H42"/>
      <c r="I42"/>
      <c r="J42"/>
    </row>
    <row r="43" spans="8:10" x14ac:dyDescent="0.3">
      <c r="H43"/>
      <c r="I43"/>
      <c r="J43"/>
    </row>
    <row r="44" spans="8:10" x14ac:dyDescent="0.3">
      <c r="H44"/>
      <c r="I44"/>
      <c r="J44"/>
    </row>
    <row r="45" spans="8:10" x14ac:dyDescent="0.3">
      <c r="H45"/>
      <c r="I45"/>
      <c r="J45"/>
    </row>
    <row r="46" spans="8:10" x14ac:dyDescent="0.3">
      <c r="H46"/>
      <c r="I46"/>
      <c r="J46"/>
    </row>
    <row r="47" spans="8:10" x14ac:dyDescent="0.3">
      <c r="H47"/>
      <c r="I47"/>
      <c r="J47"/>
    </row>
    <row r="48" spans="8:10" x14ac:dyDescent="0.3">
      <c r="H48"/>
      <c r="I48"/>
      <c r="J48"/>
    </row>
    <row r="49" spans="8:10" x14ac:dyDescent="0.3">
      <c r="H49"/>
      <c r="I49"/>
      <c r="J49"/>
    </row>
    <row r="50" spans="8:10" x14ac:dyDescent="0.3">
      <c r="H50"/>
      <c r="I50"/>
      <c r="J50"/>
    </row>
    <row r="51" spans="8:10" x14ac:dyDescent="0.3">
      <c r="H51"/>
      <c r="I51"/>
      <c r="J51"/>
    </row>
    <row r="52" spans="8:10" x14ac:dyDescent="0.3">
      <c r="H52"/>
      <c r="I52"/>
      <c r="J52"/>
    </row>
    <row r="53" spans="8:10" x14ac:dyDescent="0.3">
      <c r="H53"/>
      <c r="I53"/>
      <c r="J53"/>
    </row>
    <row r="54" spans="8:10" x14ac:dyDescent="0.3">
      <c r="H54"/>
      <c r="I54"/>
      <c r="J54"/>
    </row>
    <row r="55" spans="8:10" x14ac:dyDescent="0.3">
      <c r="H55"/>
      <c r="I55"/>
      <c r="J55"/>
    </row>
    <row r="56" spans="8:10" x14ac:dyDescent="0.3">
      <c r="H56"/>
      <c r="I56"/>
      <c r="J56"/>
    </row>
    <row r="57" spans="8:10" x14ac:dyDescent="0.3">
      <c r="H57"/>
      <c r="I57"/>
      <c r="J57"/>
    </row>
    <row r="58" spans="8:10" x14ac:dyDescent="0.3">
      <c r="H58"/>
      <c r="I58"/>
      <c r="J58"/>
    </row>
    <row r="59" spans="8:10" x14ac:dyDescent="0.3">
      <c r="H59"/>
      <c r="I59"/>
      <c r="J59"/>
    </row>
    <row r="60" spans="8:10" x14ac:dyDescent="0.3">
      <c r="H60"/>
      <c r="I60"/>
      <c r="J60"/>
    </row>
    <row r="61" spans="8:10" x14ac:dyDescent="0.3">
      <c r="H61"/>
      <c r="I61"/>
      <c r="J61"/>
    </row>
    <row r="62" spans="8:10" x14ac:dyDescent="0.3">
      <c r="H62"/>
      <c r="I62"/>
      <c r="J62"/>
    </row>
    <row r="63" spans="8:10" x14ac:dyDescent="0.3">
      <c r="H63"/>
      <c r="I63"/>
      <c r="J63"/>
    </row>
    <row r="64" spans="8:10" x14ac:dyDescent="0.3">
      <c r="H64"/>
      <c r="I64"/>
      <c r="J64"/>
    </row>
    <row r="65" spans="8:10" x14ac:dyDescent="0.3">
      <c r="H65"/>
      <c r="I65"/>
      <c r="J65"/>
    </row>
    <row r="66" spans="8:10" x14ac:dyDescent="0.3">
      <c r="H66"/>
      <c r="I66"/>
      <c r="J66"/>
    </row>
    <row r="67" spans="8:10" x14ac:dyDescent="0.3">
      <c r="H67"/>
      <c r="I67"/>
      <c r="J67"/>
    </row>
    <row r="68" spans="8:10" x14ac:dyDescent="0.3">
      <c r="H68"/>
      <c r="I68"/>
      <c r="J68"/>
    </row>
    <row r="69" spans="8:10" x14ac:dyDescent="0.3">
      <c r="H69"/>
      <c r="I69"/>
      <c r="J69"/>
    </row>
    <row r="70" spans="8:10" x14ac:dyDescent="0.3">
      <c r="H70"/>
      <c r="I70"/>
      <c r="J70"/>
    </row>
    <row r="71" spans="8:10" x14ac:dyDescent="0.3">
      <c r="H71"/>
      <c r="I71"/>
      <c r="J71"/>
    </row>
    <row r="72" spans="8:10" x14ac:dyDescent="0.3">
      <c r="H72"/>
      <c r="I72"/>
      <c r="J72"/>
    </row>
    <row r="73" spans="8:10" x14ac:dyDescent="0.3">
      <c r="H73"/>
      <c r="I73"/>
      <c r="J73"/>
    </row>
    <row r="74" spans="8:10" x14ac:dyDescent="0.3">
      <c r="H74"/>
      <c r="I74"/>
      <c r="J74"/>
    </row>
    <row r="75" spans="8:10" x14ac:dyDescent="0.3">
      <c r="H75"/>
      <c r="I75"/>
      <c r="J75"/>
    </row>
    <row r="76" spans="8:10" x14ac:dyDescent="0.3">
      <c r="H76"/>
      <c r="I76"/>
      <c r="J76"/>
    </row>
    <row r="77" spans="8:10" x14ac:dyDescent="0.3">
      <c r="H77"/>
      <c r="I77"/>
      <c r="J77"/>
    </row>
    <row r="78" spans="8:10" x14ac:dyDescent="0.3">
      <c r="H78"/>
      <c r="I78"/>
      <c r="J78"/>
    </row>
    <row r="79" spans="8:10" x14ac:dyDescent="0.3">
      <c r="H79"/>
      <c r="I79"/>
      <c r="J79"/>
    </row>
    <row r="80" spans="8:10" x14ac:dyDescent="0.3">
      <c r="H80"/>
      <c r="I80"/>
      <c r="J8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C G a L U S o e J 9 O j A A A A 9 Q A A A B I A H A B D b 2 5 m a W c v U G F j a 2 F n Z S 5 4 b W w g o h g A K K A U A A A A A A A A A A A A A A A A A A A A A A A A A A A A h Y + x D o I w G I R f h X S n L e h A y E 8 Z X C U x I R r X p l R s h B 9 D i + X d H H w k X 0 G M o m 6 O d 9 9 d c n e / 3 i A f 2 y a 4 6 N 6 a D j M S U U 4 C j a q r D N Y Z G d w h T E g u Y C P V S d Y 6 m M J o 0 9 G a j B y d O 6 e M e e + p X 9 C u r 1 n M e c T 2 x b p U R 9 3 K 0 K B 1 E p U m n 1 b 1 v 0 U E 7 F 5 j R E y T J U 3 4 N A n Y 7 E F h 8 M v j i T 3 p j w m r o X F D r 4 X G c F s C m y W w 9 w X x A F B L A w Q U A A I A C A A I Z o t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G a L U S i K R 7 g O A A A A E Q A A A B M A H A B G b 3 J t d W x h c y 9 T Z W N 0 a W 9 u M S 5 t I K I Y A C i g F A A A A A A A A A A A A A A A A A A A A A A A A A A A A C t O T S 7 J z M 9 T C I b Q h t Y A U E s B A i 0 A F A A C A A g A C G a L U S o e J 9 O j A A A A 9 Q A A A B I A A A A A A A A A A A A A A A A A A A A A A E N v b m Z p Z y 9 Q Y W N r Y W d l L n h t b F B L A Q I t A B Q A A g A I A A h m i 1 E P y u m r p A A A A O k A A A A T A A A A A A A A A A A A A A A A A O 8 A A A B b Q 2 9 u d G V u d F 9 U e X B l c 1 0 u e G 1 s U E s B A i 0 A F A A C A A g A C G a L U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D 5 i F P e 1 a Q d L n Z F r Q U D E h E 8 A A A A A A g A A A A A A A 2 Y A A M A A A A A Q A A A A t f 9 J 9 J r 4 q n 0 F b t U g V Q Q y C w A A A A A E g A A A o A A A A B A A A A C j o T r 5 O M C 4 R I J 0 f G 4 w D v e B U A A A A B K k e x R e U E b h Z n v m v + / t R 4 3 8 j 1 + 9 Q E l 6 4 c p q q g R a I D E g j w w 5 T X E S 6 T L u M U B P l B c Y s W o A 0 m e u u Z 3 K N o F + 8 f p z S 8 4 l G m E C i l T i 6 s M f i d R 1 G U H A F A A A A I K q p 0 p E q 7 l N a C c E g r N P o y i y N b H n < / D a t a M a s h u p > 
</file>

<file path=customXml/itemProps1.xml><?xml version="1.0" encoding="utf-8"?>
<ds:datastoreItem xmlns:ds="http://schemas.openxmlformats.org/officeDocument/2006/customXml" ds:itemID="{EE31D692-AAFF-45DA-96CA-04C6C855D46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PWM Standard Mode</vt:lpstr>
      <vt:lpstr>NCV + AUX Tiered Nozzle Mode</vt:lpstr>
      <vt:lpstr>US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Michael</dc:creator>
  <cp:lastModifiedBy>Nick Michael</cp:lastModifiedBy>
  <cp:lastPrinted>2022-06-30T16:02:41Z</cp:lastPrinted>
  <dcterms:created xsi:type="dcterms:W3CDTF">2020-12-11T15:29:52Z</dcterms:created>
  <dcterms:modified xsi:type="dcterms:W3CDTF">2022-07-07T22:05:11Z</dcterms:modified>
</cp:coreProperties>
</file>